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V18" s="1"/>
  <c r="AT18"/>
  <c r="AS18"/>
  <c r="AW18" s="1"/>
  <c r="AP18"/>
  <c r="AQ18" s="1"/>
  <c r="AO18"/>
  <c r="AN18"/>
  <c r="AL18"/>
  <c r="AK18"/>
  <c r="AM18" s="1"/>
  <c r="AJ18"/>
  <c r="AI18"/>
  <c r="AG18"/>
  <c r="AF18"/>
  <c r="AE18"/>
  <c r="AD18"/>
  <c r="AH18" s="1"/>
  <c r="AA18"/>
  <c r="AB18" s="1"/>
  <c r="Z18"/>
  <c r="Y18"/>
  <c r="AC18" s="1"/>
  <c r="V18"/>
  <c r="W18" s="1"/>
  <c r="U18"/>
  <c r="T18"/>
  <c r="D18"/>
  <c r="C18"/>
  <c r="EJ17"/>
  <c r="G17" s="1"/>
  <c r="EI17"/>
  <c r="EH17"/>
  <c r="DN17"/>
  <c r="DM17"/>
  <c r="DL17"/>
  <c r="BU17"/>
  <c r="BV17" s="1"/>
  <c r="BT17"/>
  <c r="BS17"/>
  <c r="AW17"/>
  <c r="AV17"/>
  <c r="AR17"/>
  <c r="AQ17"/>
  <c r="AM17"/>
  <c r="AL17"/>
  <c r="AH17"/>
  <c r="AG17"/>
  <c r="AC17"/>
  <c r="AB17"/>
  <c r="X17"/>
  <c r="W17"/>
  <c r="R17"/>
  <c r="Q17"/>
  <c r="S17" s="1"/>
  <c r="P17"/>
  <c r="O17"/>
  <c r="M17"/>
  <c r="L17"/>
  <c r="K17"/>
  <c r="J17"/>
  <c r="N17" s="1"/>
  <c r="F17"/>
  <c r="E17"/>
  <c r="EJ16"/>
  <c r="EI16"/>
  <c r="EH16"/>
  <c r="E16" s="1"/>
  <c r="DN16"/>
  <c r="DM16"/>
  <c r="DL16"/>
  <c r="BV16"/>
  <c r="BU16"/>
  <c r="BT16"/>
  <c r="BS16"/>
  <c r="BW16" s="1"/>
  <c r="AW16"/>
  <c r="AV16"/>
  <c r="AR16"/>
  <c r="AQ16"/>
  <c r="AM16"/>
  <c r="AL16"/>
  <c r="AH16"/>
  <c r="AG16"/>
  <c r="AC16"/>
  <c r="AB16"/>
  <c r="X16"/>
  <c r="W16"/>
  <c r="Q16"/>
  <c r="P16"/>
  <c r="R16" s="1"/>
  <c r="O16"/>
  <c r="S16" s="1"/>
  <c r="L16"/>
  <c r="M16" s="1"/>
  <c r="K16"/>
  <c r="J16"/>
  <c r="H16"/>
  <c r="G16"/>
  <c r="F16"/>
  <c r="EJ15"/>
  <c r="G15" s="1"/>
  <c r="EI15"/>
  <c r="EH15"/>
  <c r="DN15"/>
  <c r="DM15"/>
  <c r="DL15"/>
  <c r="BU15"/>
  <c r="BV15" s="1"/>
  <c r="BT15"/>
  <c r="BS15"/>
  <c r="AW15"/>
  <c r="AV15"/>
  <c r="AR15"/>
  <c r="AQ15"/>
  <c r="AM15"/>
  <c r="AL15"/>
  <c r="AH15"/>
  <c r="AG15"/>
  <c r="AC15"/>
  <c r="AB15"/>
  <c r="X15"/>
  <c r="W15"/>
  <c r="R15"/>
  <c r="Q15"/>
  <c r="S15" s="1"/>
  <c r="P15"/>
  <c r="O15"/>
  <c r="M15"/>
  <c r="L15"/>
  <c r="K15"/>
  <c r="J15"/>
  <c r="N15" s="1"/>
  <c r="F15"/>
  <c r="E15"/>
  <c r="EJ14"/>
  <c r="EI14"/>
  <c r="EH14"/>
  <c r="E14" s="1"/>
  <c r="DN14"/>
  <c r="DM14"/>
  <c r="DL14"/>
  <c r="BV14"/>
  <c r="BU14"/>
  <c r="BT14"/>
  <c r="BS14"/>
  <c r="BW14" s="1"/>
  <c r="AW14"/>
  <c r="AV14"/>
  <c r="AR14"/>
  <c r="AQ14"/>
  <c r="AM14"/>
  <c r="AL14"/>
  <c r="AH14"/>
  <c r="AG14"/>
  <c r="AC14"/>
  <c r="AB14"/>
  <c r="X14"/>
  <c r="W14"/>
  <c r="Q14"/>
  <c r="P14"/>
  <c r="R14" s="1"/>
  <c r="O14"/>
  <c r="S14" s="1"/>
  <c r="L14"/>
  <c r="M14" s="1"/>
  <c r="K14"/>
  <c r="J14"/>
  <c r="H14"/>
  <c r="G14"/>
  <c r="F14"/>
  <c r="EJ13"/>
  <c r="G13" s="1"/>
  <c r="EI13"/>
  <c r="EH13"/>
  <c r="DN13"/>
  <c r="DM13"/>
  <c r="F13" s="1"/>
  <c r="DL13"/>
  <c r="BU13"/>
  <c r="BV13" s="1"/>
  <c r="BT13"/>
  <c r="BS13"/>
  <c r="AW13"/>
  <c r="AV13"/>
  <c r="AR13"/>
  <c r="AQ13"/>
  <c r="AM13"/>
  <c r="AL13"/>
  <c r="AH13"/>
  <c r="AG13"/>
  <c r="AC13"/>
  <c r="AB13"/>
  <c r="X13"/>
  <c r="W13"/>
  <c r="R13"/>
  <c r="Q13"/>
  <c r="S13" s="1"/>
  <c r="P13"/>
  <c r="O13"/>
  <c r="M13"/>
  <c r="L13"/>
  <c r="K13"/>
  <c r="J13"/>
  <c r="N13" s="1"/>
  <c r="E13"/>
  <c r="EJ12"/>
  <c r="EI12"/>
  <c r="EH12"/>
  <c r="E12" s="1"/>
  <c r="DN12"/>
  <c r="G12" s="1"/>
  <c r="DM12"/>
  <c r="DL12"/>
  <c r="BV12"/>
  <c r="BU12"/>
  <c r="BT12"/>
  <c r="BS12"/>
  <c r="BW12" s="1"/>
  <c r="AW12"/>
  <c r="AV12"/>
  <c r="AR12"/>
  <c r="AQ12"/>
  <c r="AM12"/>
  <c r="AL12"/>
  <c r="AH12"/>
  <c r="AG12"/>
  <c r="AC12"/>
  <c r="AB12"/>
  <c r="X12"/>
  <c r="W12"/>
  <c r="Q12"/>
  <c r="P12"/>
  <c r="R12" s="1"/>
  <c r="O12"/>
  <c r="S12" s="1"/>
  <c r="L12"/>
  <c r="M12" s="1"/>
  <c r="K12"/>
  <c r="J12"/>
  <c r="F12"/>
  <c r="EJ11"/>
  <c r="G11" s="1"/>
  <c r="EI11"/>
  <c r="EH11"/>
  <c r="DN11"/>
  <c r="DM11"/>
  <c r="F11" s="1"/>
  <c r="DL11"/>
  <c r="E11" s="1"/>
  <c r="BU11"/>
  <c r="BV11" s="1"/>
  <c r="BT11"/>
  <c r="BS11"/>
  <c r="AW11"/>
  <c r="AV11"/>
  <c r="AR11"/>
  <c r="AQ11"/>
  <c r="AM11"/>
  <c r="AL11"/>
  <c r="AH11"/>
  <c r="AG11"/>
  <c r="AC11"/>
  <c r="AB11"/>
  <c r="X11"/>
  <c r="W11"/>
  <c r="R11"/>
  <c r="Q11"/>
  <c r="S11" s="1"/>
  <c r="P11"/>
  <c r="O11"/>
  <c r="M11"/>
  <c r="L11"/>
  <c r="K11"/>
  <c r="J11"/>
  <c r="N11" s="1"/>
  <c r="EJ10"/>
  <c r="EJ18" s="1"/>
  <c r="EI10"/>
  <c r="EI18" s="1"/>
  <c r="EH10"/>
  <c r="EH18" s="1"/>
  <c r="DN10"/>
  <c r="DN18" s="1"/>
  <c r="DM10"/>
  <c r="DM18" s="1"/>
  <c r="DL10"/>
  <c r="DL18" s="1"/>
  <c r="BV10"/>
  <c r="BU10"/>
  <c r="BU18" s="1"/>
  <c r="BT10"/>
  <c r="BT18" s="1"/>
  <c r="BS10"/>
  <c r="BW10" s="1"/>
  <c r="AW10"/>
  <c r="AV10"/>
  <c r="AR10"/>
  <c r="AQ10"/>
  <c r="AM10"/>
  <c r="AL10"/>
  <c r="AH10"/>
  <c r="AG10"/>
  <c r="AC10"/>
  <c r="AB10"/>
  <c r="X10"/>
  <c r="W10"/>
  <c r="Q10"/>
  <c r="Q18" s="1"/>
  <c r="P10"/>
  <c r="R10" s="1"/>
  <c r="O10"/>
  <c r="O18" s="1"/>
  <c r="L10"/>
  <c r="M10" s="1"/>
  <c r="K10"/>
  <c r="K18" s="1"/>
  <c r="J10"/>
  <c r="J18" s="1"/>
  <c r="F10"/>
  <c r="H12" l="1"/>
  <c r="I12"/>
  <c r="S18"/>
  <c r="I15"/>
  <c r="H15"/>
  <c r="I14"/>
  <c r="BV18"/>
  <c r="I11"/>
  <c r="H11"/>
  <c r="I13"/>
  <c r="H13"/>
  <c r="I17"/>
  <c r="H17"/>
  <c r="F18"/>
  <c r="I16"/>
  <c r="G10"/>
  <c r="S10"/>
  <c r="N10"/>
  <c r="BW11"/>
  <c r="N12"/>
  <c r="BW13"/>
  <c r="N14"/>
  <c r="BW15"/>
  <c r="N16"/>
  <c r="BW17"/>
  <c r="L18"/>
  <c r="P18"/>
  <c r="R18" s="1"/>
  <c r="X18"/>
  <c r="AR18"/>
  <c r="E10"/>
  <c r="E18" s="1"/>
  <c r="BS18"/>
  <c r="BW18" s="1"/>
  <c r="M18" l="1"/>
  <c r="N18"/>
  <c r="H10"/>
  <c r="G18"/>
  <c r="I10"/>
  <c r="I18" l="1"/>
  <c r="H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<sst xmlns="http://schemas.openxmlformats.org/spreadsheetml/2006/main" count="236" uniqueCount="69">
  <si>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</si>
  <si>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</si>
  <si>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</si>
  <si>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</si>
  <si>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</si>
  <si>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</si>
  <si>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</si>
  <si>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</si>
  <si>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</si>
  <si>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</si>
  <si>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</si>
  <si>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</si>
  <si>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</si>
  <si>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</si>
  <si>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</si>
  <si>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</si>
  <si>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</si>
  <si>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</si>
  <si>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</si>
  <si>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</si>
  <si>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</si>
  <si>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</si>
  <si>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</si>
  <si>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</si>
  <si>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</si>
  <si>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</si>
  <si>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</si>
  <si>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</si>
  <si>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</si>
  <si>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</si>
  <si>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</si>
  <si>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</si>
  <si>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</si>
  <si>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</si>
  <si>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</si>
  <si>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</si>
  <si>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</si>
  <si>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</si>
  <si>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</si>
  <si>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</si>
  <si>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</si>
  <si>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</si>
  <si>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</si>
  <si>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</si>
  <si>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</si>
  <si>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</si>
  <si>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</si>
  <si>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</si>
  <si>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</si>
  <si>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</si>
  <si>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</si>
  <si>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</si>
  <si>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</si>
  <si>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</si>
  <si>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</si>
  <si>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</si>
  <si>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</si>
  <si>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</si>
  <si>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</si>
  <si>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</si>
  <si>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</si>
  <si>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</si>
  <si>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r>
      <t xml:space="preserve"> ՀՀ ԱՐՄԱՎԻՐԻ  ՄԱՐԶԻ  ՀԱՄԱՅՆՔՆԵՐԻ   ԲՅՈՒՋԵՏԱՅԻՆ   ԵԿԱՄՈՒՏՆԵՐԻ   ՎԵՐԱԲԵՐՅԱԼ  (աճողական)  2023թ. հունվարի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</si>
  <si>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>ԴԱՀԿ                     Ֆ/Բ</t>
  </si>
  <si>
    <t>Ընդամենը գույքահարկ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</si>
  <si>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</si>
  <si>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</si>
  <si>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փաստ                   ( 1ամիս)                                                                           </t>
  </si>
  <si>
    <t>կատ. %-ը 1-ին եռամսյակի, 1-ին կիսամյակի, 9 ամսվա նկատմամբ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</si>
</sst>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7" borderId="0" xfId="0" applyNumberFormat="1" applyFont="1" applyFill="1" applyProtection="1"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9" sqref="G9"/>
    </sheetView>
  </sheetViews>
  <sheetFormatPr defaultColWidth="17.33203125" defaultRowHeight="17.399999999999999"/>
  <cols>
    <col min="1" max="1" width="5.33203125" style="1" customWidth="1"/>
    <col min="2" max="2" width="22.44140625" style="43" customWidth="1"/>
    <col min="3" max="3" width="12" style="1" customWidth="1"/>
    <col min="4" max="4" width="9.218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  <c r="P1" s="2"/>
      <c r="Q1" s="2"/>
      <c r="R1" s="2"/>
      <c r="S1" s="2"/>
      <c r="T1" s="2"/>
      <c r="U1" s="2"/>
      <c r="V1" s="2"/>
      <c r="W1" s="2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>
      <c r="C2" s="77" t="s">
        <v>62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Q2" s="5"/>
      <c r="R2" s="5"/>
      <c r="T2" s="78"/>
      <c r="U2" s="78"/>
      <c r="V2" s="78"/>
      <c r="W2" s="6"/>
      <c r="X2" s="6"/>
      <c r="AA2" s="48"/>
      <c r="AB2" s="6"/>
      <c r="AC2" s="6"/>
      <c r="AD2" s="6"/>
      <c r="AE2" s="6"/>
      <c r="AF2" s="6"/>
      <c r="AG2" s="6"/>
      <c r="AH2" s="6"/>
      <c r="AI2" s="6"/>
      <c r="AJ2" s="6"/>
      <c r="AK2" s="48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146"/>
      <c r="G3" s="7"/>
      <c r="H3" s="7"/>
      <c r="I3" s="7"/>
      <c r="J3" s="7"/>
      <c r="K3" s="7"/>
      <c r="L3" s="77" t="s">
        <v>1</v>
      </c>
      <c r="M3" s="77"/>
      <c r="N3" s="77"/>
      <c r="O3" s="77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>
      <c r="A4" s="51" t="s">
        <v>2</v>
      </c>
      <c r="B4" s="54" t="s">
        <v>3</v>
      </c>
      <c r="C4" s="57" t="s">
        <v>4</v>
      </c>
      <c r="D4" s="57" t="s">
        <v>5</v>
      </c>
      <c r="E4" s="79" t="s">
        <v>6</v>
      </c>
      <c r="F4" s="80"/>
      <c r="G4" s="80"/>
      <c r="H4" s="80"/>
      <c r="I4" s="81"/>
      <c r="J4" s="88" t="s">
        <v>7</v>
      </c>
      <c r="K4" s="89"/>
      <c r="L4" s="89"/>
      <c r="M4" s="89"/>
      <c r="N4" s="90"/>
      <c r="O4" s="97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9"/>
      <c r="DK4" s="61" t="s">
        <v>8</v>
      </c>
      <c r="DL4" s="100" t="s">
        <v>9</v>
      </c>
      <c r="DM4" s="147"/>
      <c r="DN4" s="101"/>
      <c r="DO4" s="60" t="s">
        <v>10</v>
      </c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1" t="s">
        <v>63</v>
      </c>
      <c r="EH4" s="62" t="s">
        <v>11</v>
      </c>
      <c r="EI4" s="148"/>
      <c r="EJ4" s="63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>
      <c r="A5" s="52"/>
      <c r="B5" s="55"/>
      <c r="C5" s="58"/>
      <c r="D5" s="58"/>
      <c r="E5" s="82"/>
      <c r="F5" s="83"/>
      <c r="G5" s="83"/>
      <c r="H5" s="83"/>
      <c r="I5" s="84"/>
      <c r="J5" s="91"/>
      <c r="K5" s="92"/>
      <c r="L5" s="92"/>
      <c r="M5" s="92"/>
      <c r="N5" s="93"/>
      <c r="O5" s="68" t="s">
        <v>12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70"/>
      <c r="BA5" s="71" t="s">
        <v>13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2" t="s">
        <v>14</v>
      </c>
      <c r="BQ5" s="73"/>
      <c r="BR5" s="73"/>
      <c r="BS5" s="120" t="s">
        <v>15</v>
      </c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2"/>
      <c r="CJ5" s="117" t="s">
        <v>16</v>
      </c>
      <c r="CK5" s="118"/>
      <c r="CL5" s="118"/>
      <c r="CM5" s="118"/>
      <c r="CN5" s="118"/>
      <c r="CO5" s="118"/>
      <c r="CP5" s="118"/>
      <c r="CQ5" s="118"/>
      <c r="CR5" s="123"/>
      <c r="CS5" s="120" t="s">
        <v>17</v>
      </c>
      <c r="CT5" s="121"/>
      <c r="CU5" s="121"/>
      <c r="CV5" s="121"/>
      <c r="CW5" s="121"/>
      <c r="CX5" s="121"/>
      <c r="CY5" s="121"/>
      <c r="CZ5" s="121"/>
      <c r="DA5" s="121"/>
      <c r="DB5" s="71" t="s">
        <v>18</v>
      </c>
      <c r="DC5" s="71"/>
      <c r="DD5" s="71"/>
      <c r="DE5" s="72" t="s">
        <v>19</v>
      </c>
      <c r="DF5" s="73"/>
      <c r="DG5" s="124"/>
      <c r="DH5" s="72" t="s">
        <v>20</v>
      </c>
      <c r="DI5" s="73"/>
      <c r="DJ5" s="124"/>
      <c r="DK5" s="61"/>
      <c r="DL5" s="102"/>
      <c r="DM5" s="149"/>
      <c r="DN5" s="103"/>
      <c r="DO5" s="126"/>
      <c r="DP5" s="126"/>
      <c r="DQ5" s="127"/>
      <c r="DR5" s="127"/>
      <c r="DS5" s="127"/>
      <c r="DT5" s="127"/>
      <c r="DU5" s="72" t="s">
        <v>21</v>
      </c>
      <c r="DV5" s="73"/>
      <c r="DW5" s="124"/>
      <c r="DX5" s="128"/>
      <c r="DY5" s="129"/>
      <c r="DZ5" s="129"/>
      <c r="EA5" s="129"/>
      <c r="EB5" s="129"/>
      <c r="EC5" s="129"/>
      <c r="ED5" s="129"/>
      <c r="EE5" s="129"/>
      <c r="EF5" s="129"/>
      <c r="EG5" s="61"/>
      <c r="EH5" s="64"/>
      <c r="EI5" s="150"/>
      <c r="EJ5" s="65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42.6" customHeight="1">
      <c r="A6" s="52"/>
      <c r="B6" s="55"/>
      <c r="C6" s="58"/>
      <c r="D6" s="58"/>
      <c r="E6" s="85"/>
      <c r="F6" s="86"/>
      <c r="G6" s="86"/>
      <c r="H6" s="86"/>
      <c r="I6" s="87"/>
      <c r="J6" s="94"/>
      <c r="K6" s="95"/>
      <c r="L6" s="95"/>
      <c r="M6" s="95"/>
      <c r="N6" s="96"/>
      <c r="O6" s="132" t="s">
        <v>64</v>
      </c>
      <c r="P6" s="133"/>
      <c r="Q6" s="133"/>
      <c r="R6" s="133"/>
      <c r="S6" s="134"/>
      <c r="T6" s="135" t="s">
        <v>22</v>
      </c>
      <c r="U6" s="136"/>
      <c r="V6" s="136"/>
      <c r="W6" s="136"/>
      <c r="X6" s="137"/>
      <c r="Y6" s="135" t="s">
        <v>23</v>
      </c>
      <c r="Z6" s="136"/>
      <c r="AA6" s="136"/>
      <c r="AB6" s="136"/>
      <c r="AC6" s="137"/>
      <c r="AD6" s="135" t="s">
        <v>55</v>
      </c>
      <c r="AE6" s="136"/>
      <c r="AF6" s="136"/>
      <c r="AG6" s="136"/>
      <c r="AH6" s="137"/>
      <c r="AI6" s="135" t="s">
        <v>56</v>
      </c>
      <c r="AJ6" s="136"/>
      <c r="AK6" s="136"/>
      <c r="AL6" s="136"/>
      <c r="AM6" s="137"/>
      <c r="AN6" s="135" t="s">
        <v>24</v>
      </c>
      <c r="AO6" s="136"/>
      <c r="AP6" s="136"/>
      <c r="AQ6" s="136"/>
      <c r="AR6" s="137"/>
      <c r="AS6" s="135" t="s">
        <v>25</v>
      </c>
      <c r="AT6" s="136"/>
      <c r="AU6" s="136"/>
      <c r="AV6" s="136"/>
      <c r="AW6" s="137"/>
      <c r="AX6" s="138" t="s">
        <v>26</v>
      </c>
      <c r="AY6" s="138"/>
      <c r="AZ6" s="138"/>
      <c r="BA6" s="106" t="s">
        <v>27</v>
      </c>
      <c r="BB6" s="139"/>
      <c r="BC6" s="139"/>
      <c r="BD6" s="106" t="s">
        <v>28</v>
      </c>
      <c r="BE6" s="139"/>
      <c r="BF6" s="107"/>
      <c r="BG6" s="108" t="s">
        <v>29</v>
      </c>
      <c r="BH6" s="110"/>
      <c r="BI6" s="109"/>
      <c r="BJ6" s="108" t="s">
        <v>30</v>
      </c>
      <c r="BK6" s="110"/>
      <c r="BL6" s="110"/>
      <c r="BM6" s="111" t="s">
        <v>31</v>
      </c>
      <c r="BN6" s="112"/>
      <c r="BO6" s="112"/>
      <c r="BP6" s="74"/>
      <c r="BQ6" s="75"/>
      <c r="BR6" s="75"/>
      <c r="BS6" s="113" t="s">
        <v>32</v>
      </c>
      <c r="BT6" s="114"/>
      <c r="BU6" s="114"/>
      <c r="BV6" s="114"/>
      <c r="BW6" s="115"/>
      <c r="BX6" s="116" t="s">
        <v>33</v>
      </c>
      <c r="BY6" s="116"/>
      <c r="BZ6" s="116"/>
      <c r="CA6" s="116" t="s">
        <v>34</v>
      </c>
      <c r="CB6" s="116"/>
      <c r="CC6" s="116"/>
      <c r="CD6" s="116" t="s">
        <v>35</v>
      </c>
      <c r="CE6" s="116"/>
      <c r="CF6" s="116"/>
      <c r="CG6" s="116" t="s">
        <v>36</v>
      </c>
      <c r="CH6" s="116"/>
      <c r="CI6" s="116"/>
      <c r="CJ6" s="116" t="s">
        <v>37</v>
      </c>
      <c r="CK6" s="116"/>
      <c r="CL6" s="116"/>
      <c r="CM6" s="117" t="s">
        <v>38</v>
      </c>
      <c r="CN6" s="118"/>
      <c r="CO6" s="118"/>
      <c r="CP6" s="116" t="s">
        <v>39</v>
      </c>
      <c r="CQ6" s="116"/>
      <c r="CR6" s="116"/>
      <c r="CS6" s="119" t="s">
        <v>40</v>
      </c>
      <c r="CT6" s="151"/>
      <c r="CU6" s="118"/>
      <c r="CV6" s="116" t="s">
        <v>41</v>
      </c>
      <c r="CW6" s="116"/>
      <c r="CX6" s="116"/>
      <c r="CY6" s="117" t="s">
        <v>42</v>
      </c>
      <c r="CZ6" s="118"/>
      <c r="DA6" s="118"/>
      <c r="DB6" s="71"/>
      <c r="DC6" s="71"/>
      <c r="DD6" s="71"/>
      <c r="DE6" s="74"/>
      <c r="DF6" s="75"/>
      <c r="DG6" s="125"/>
      <c r="DH6" s="74"/>
      <c r="DI6" s="75"/>
      <c r="DJ6" s="125"/>
      <c r="DK6" s="61"/>
      <c r="DL6" s="104"/>
      <c r="DM6" s="152"/>
      <c r="DN6" s="105"/>
      <c r="DO6" s="72" t="s">
        <v>43</v>
      </c>
      <c r="DP6" s="73"/>
      <c r="DQ6" s="124"/>
      <c r="DR6" s="72" t="s">
        <v>44</v>
      </c>
      <c r="DS6" s="73"/>
      <c r="DT6" s="124"/>
      <c r="DU6" s="74"/>
      <c r="DV6" s="75"/>
      <c r="DW6" s="125"/>
      <c r="DX6" s="72" t="s">
        <v>45</v>
      </c>
      <c r="DY6" s="73"/>
      <c r="DZ6" s="124"/>
      <c r="EA6" s="72" t="s">
        <v>46</v>
      </c>
      <c r="EB6" s="73"/>
      <c r="EC6" s="124"/>
      <c r="ED6" s="130" t="s">
        <v>47</v>
      </c>
      <c r="EE6" s="131"/>
      <c r="EF6" s="131"/>
      <c r="EG6" s="61"/>
      <c r="EH6" s="66"/>
      <c r="EI6" s="153"/>
      <c r="EJ6" s="67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>
      <c r="A7" s="52"/>
      <c r="B7" s="55"/>
      <c r="C7" s="58"/>
      <c r="D7" s="58"/>
      <c r="E7" s="49" t="s">
        <v>48</v>
      </c>
      <c r="F7" s="154" t="s">
        <v>65</v>
      </c>
      <c r="G7" s="140"/>
      <c r="H7" s="140"/>
      <c r="I7" s="141"/>
      <c r="J7" s="49" t="s">
        <v>48</v>
      </c>
      <c r="K7" s="154" t="s">
        <v>65</v>
      </c>
      <c r="L7" s="140"/>
      <c r="M7" s="140"/>
      <c r="N7" s="141"/>
      <c r="O7" s="49" t="s">
        <v>48</v>
      </c>
      <c r="P7" s="154" t="s">
        <v>65</v>
      </c>
      <c r="Q7" s="140"/>
      <c r="R7" s="140"/>
      <c r="S7" s="141"/>
      <c r="T7" s="49" t="s">
        <v>48</v>
      </c>
      <c r="U7" s="154" t="s">
        <v>65</v>
      </c>
      <c r="V7" s="140"/>
      <c r="W7" s="140"/>
      <c r="X7" s="141"/>
      <c r="Y7" s="49" t="s">
        <v>48</v>
      </c>
      <c r="Z7" s="154" t="s">
        <v>65</v>
      </c>
      <c r="AA7" s="140"/>
      <c r="AB7" s="140"/>
      <c r="AC7" s="141"/>
      <c r="AD7" s="49" t="s">
        <v>48</v>
      </c>
      <c r="AE7" s="142" t="s">
        <v>65</v>
      </c>
      <c r="AF7" s="142"/>
      <c r="AG7" s="142"/>
      <c r="AH7" s="142"/>
      <c r="AI7" s="49" t="s">
        <v>48</v>
      </c>
      <c r="AJ7" s="154" t="s">
        <v>65</v>
      </c>
      <c r="AK7" s="140"/>
      <c r="AL7" s="140"/>
      <c r="AM7" s="141"/>
      <c r="AN7" s="49" t="s">
        <v>48</v>
      </c>
      <c r="AO7" s="154" t="s">
        <v>65</v>
      </c>
      <c r="AP7" s="140"/>
      <c r="AQ7" s="140"/>
      <c r="AR7" s="141"/>
      <c r="AS7" s="49" t="s">
        <v>48</v>
      </c>
      <c r="AT7" s="154" t="s">
        <v>65</v>
      </c>
      <c r="AU7" s="140"/>
      <c r="AV7" s="140"/>
      <c r="AW7" s="141"/>
      <c r="AX7" s="49" t="s">
        <v>48</v>
      </c>
      <c r="AY7" s="155" t="s">
        <v>65</v>
      </c>
      <c r="AZ7" s="145"/>
      <c r="BA7" s="49" t="s">
        <v>48</v>
      </c>
      <c r="BB7" s="155" t="s">
        <v>65</v>
      </c>
      <c r="BC7" s="145"/>
      <c r="BD7" s="49" t="s">
        <v>48</v>
      </c>
      <c r="BE7" s="155" t="s">
        <v>65</v>
      </c>
      <c r="BF7" s="145"/>
      <c r="BG7" s="49" t="s">
        <v>48</v>
      </c>
      <c r="BH7" s="155" t="s">
        <v>65</v>
      </c>
      <c r="BI7" s="145"/>
      <c r="BJ7" s="49" t="s">
        <v>48</v>
      </c>
      <c r="BK7" s="155" t="s">
        <v>65</v>
      </c>
      <c r="BL7" s="145"/>
      <c r="BM7" s="49" t="s">
        <v>48</v>
      </c>
      <c r="BN7" s="155" t="s">
        <v>65</v>
      </c>
      <c r="BO7" s="145"/>
      <c r="BP7" s="49" t="s">
        <v>48</v>
      </c>
      <c r="BQ7" s="155" t="s">
        <v>65</v>
      </c>
      <c r="BR7" s="145"/>
      <c r="BS7" s="49" t="s">
        <v>48</v>
      </c>
      <c r="BT7" s="155" t="s">
        <v>65</v>
      </c>
      <c r="BU7" s="144"/>
      <c r="BV7" s="144"/>
      <c r="BW7" s="145"/>
      <c r="BX7" s="49" t="s">
        <v>48</v>
      </c>
      <c r="BY7" s="155" t="s">
        <v>65</v>
      </c>
      <c r="BZ7" s="145"/>
      <c r="CA7" s="49" t="s">
        <v>48</v>
      </c>
      <c r="CB7" s="155" t="s">
        <v>65</v>
      </c>
      <c r="CC7" s="145"/>
      <c r="CD7" s="49" t="s">
        <v>48</v>
      </c>
      <c r="CE7" s="155" t="s">
        <v>65</v>
      </c>
      <c r="CF7" s="145"/>
      <c r="CG7" s="49" t="s">
        <v>48</v>
      </c>
      <c r="CH7" s="155" t="s">
        <v>65</v>
      </c>
      <c r="CI7" s="145"/>
      <c r="CJ7" s="49" t="s">
        <v>48</v>
      </c>
      <c r="CK7" s="155" t="s">
        <v>65</v>
      </c>
      <c r="CL7" s="145"/>
      <c r="CM7" s="49" t="s">
        <v>48</v>
      </c>
      <c r="CN7" s="155" t="s">
        <v>65</v>
      </c>
      <c r="CO7" s="145"/>
      <c r="CP7" s="49" t="s">
        <v>48</v>
      </c>
      <c r="CQ7" s="155" t="s">
        <v>65</v>
      </c>
      <c r="CR7" s="145"/>
      <c r="CS7" s="49" t="s">
        <v>48</v>
      </c>
      <c r="CT7" s="155" t="s">
        <v>65</v>
      </c>
      <c r="CU7" s="145"/>
      <c r="CV7" s="49" t="s">
        <v>48</v>
      </c>
      <c r="CW7" s="155" t="s">
        <v>65</v>
      </c>
      <c r="CX7" s="145"/>
      <c r="CY7" s="49" t="s">
        <v>48</v>
      </c>
      <c r="CZ7" s="155" t="s">
        <v>65</v>
      </c>
      <c r="DA7" s="145"/>
      <c r="DB7" s="49" t="s">
        <v>48</v>
      </c>
      <c r="DC7" s="155" t="s">
        <v>65</v>
      </c>
      <c r="DD7" s="145"/>
      <c r="DE7" s="49" t="s">
        <v>48</v>
      </c>
      <c r="DF7" s="155" t="s">
        <v>65</v>
      </c>
      <c r="DG7" s="145"/>
      <c r="DH7" s="49" t="s">
        <v>48</v>
      </c>
      <c r="DI7" s="155" t="s">
        <v>65</v>
      </c>
      <c r="DJ7" s="145"/>
      <c r="DK7" s="143" t="s">
        <v>49</v>
      </c>
      <c r="DL7" s="49" t="s">
        <v>48</v>
      </c>
      <c r="DM7" s="155" t="s">
        <v>65</v>
      </c>
      <c r="DN7" s="145"/>
      <c r="DO7" s="49" t="s">
        <v>48</v>
      </c>
      <c r="DP7" s="155" t="s">
        <v>65</v>
      </c>
      <c r="DQ7" s="145"/>
      <c r="DR7" s="49" t="s">
        <v>48</v>
      </c>
      <c r="DS7" s="155" t="s">
        <v>65</v>
      </c>
      <c r="DT7" s="145"/>
      <c r="DU7" s="49" t="s">
        <v>48</v>
      </c>
      <c r="DV7" s="155" t="s">
        <v>65</v>
      </c>
      <c r="DW7" s="145"/>
      <c r="DX7" s="49" t="s">
        <v>48</v>
      </c>
      <c r="DY7" s="155" t="s">
        <v>65</v>
      </c>
      <c r="DZ7" s="145"/>
      <c r="EA7" s="49" t="s">
        <v>48</v>
      </c>
      <c r="EB7" s="155" t="s">
        <v>65</v>
      </c>
      <c r="EC7" s="145"/>
      <c r="ED7" s="49" t="s">
        <v>48</v>
      </c>
      <c r="EE7" s="155" t="s">
        <v>65</v>
      </c>
      <c r="EF7" s="145"/>
      <c r="EG7" s="61" t="s">
        <v>49</v>
      </c>
      <c r="EH7" s="49" t="s">
        <v>48</v>
      </c>
      <c r="EI7" s="155" t="s">
        <v>65</v>
      </c>
      <c r="EJ7" s="145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10.4" customHeight="1">
      <c r="A8" s="53"/>
      <c r="B8" s="56"/>
      <c r="C8" s="59"/>
      <c r="D8" s="59"/>
      <c r="E8" s="50"/>
      <c r="F8" s="156" t="s">
        <v>66</v>
      </c>
      <c r="G8" s="12" t="s">
        <v>67</v>
      </c>
      <c r="H8" s="157" t="s">
        <v>68</v>
      </c>
      <c r="I8" s="12" t="s">
        <v>50</v>
      </c>
      <c r="J8" s="50"/>
      <c r="K8" s="156" t="s">
        <v>66</v>
      </c>
      <c r="L8" s="12" t="s">
        <v>67</v>
      </c>
      <c r="M8" s="157" t="s">
        <v>68</v>
      </c>
      <c r="N8" s="12" t="s">
        <v>50</v>
      </c>
      <c r="O8" s="50"/>
      <c r="P8" s="156" t="s">
        <v>66</v>
      </c>
      <c r="Q8" s="12" t="s">
        <v>67</v>
      </c>
      <c r="R8" s="157" t="s">
        <v>68</v>
      </c>
      <c r="S8" s="12" t="s">
        <v>50</v>
      </c>
      <c r="T8" s="50"/>
      <c r="U8" s="156" t="s">
        <v>66</v>
      </c>
      <c r="V8" s="12" t="s">
        <v>67</v>
      </c>
      <c r="W8" s="157" t="s">
        <v>68</v>
      </c>
      <c r="X8" s="12" t="s">
        <v>50</v>
      </c>
      <c r="Y8" s="50"/>
      <c r="Z8" s="156" t="s">
        <v>66</v>
      </c>
      <c r="AA8" s="12" t="s">
        <v>67</v>
      </c>
      <c r="AB8" s="157" t="s">
        <v>68</v>
      </c>
      <c r="AC8" s="12" t="s">
        <v>50</v>
      </c>
      <c r="AD8" s="50"/>
      <c r="AE8" s="156" t="s">
        <v>66</v>
      </c>
      <c r="AF8" s="12" t="s">
        <v>67</v>
      </c>
      <c r="AG8" s="157" t="s">
        <v>68</v>
      </c>
      <c r="AH8" s="12" t="s">
        <v>50</v>
      </c>
      <c r="AI8" s="50"/>
      <c r="AJ8" s="156" t="s">
        <v>66</v>
      </c>
      <c r="AK8" s="12" t="s">
        <v>67</v>
      </c>
      <c r="AL8" s="157" t="s">
        <v>68</v>
      </c>
      <c r="AM8" s="12" t="s">
        <v>50</v>
      </c>
      <c r="AN8" s="50"/>
      <c r="AO8" s="156" t="s">
        <v>66</v>
      </c>
      <c r="AP8" s="12" t="s">
        <v>67</v>
      </c>
      <c r="AQ8" s="12" t="s">
        <v>68</v>
      </c>
      <c r="AR8" s="12" t="s">
        <v>50</v>
      </c>
      <c r="AS8" s="50"/>
      <c r="AT8" s="156" t="s">
        <v>66</v>
      </c>
      <c r="AU8" s="12" t="s">
        <v>67</v>
      </c>
      <c r="AV8" s="157" t="s">
        <v>68</v>
      </c>
      <c r="AW8" s="12" t="s">
        <v>50</v>
      </c>
      <c r="AX8" s="50"/>
      <c r="AY8" s="156" t="s">
        <v>66</v>
      </c>
      <c r="AZ8" s="12" t="s">
        <v>67</v>
      </c>
      <c r="BA8" s="50"/>
      <c r="BB8" s="156" t="s">
        <v>66</v>
      </c>
      <c r="BC8" s="12" t="s">
        <v>67</v>
      </c>
      <c r="BD8" s="50"/>
      <c r="BE8" s="156" t="s">
        <v>66</v>
      </c>
      <c r="BF8" s="12" t="s">
        <v>67</v>
      </c>
      <c r="BG8" s="50"/>
      <c r="BH8" s="156" t="s">
        <v>66</v>
      </c>
      <c r="BI8" s="12" t="s">
        <v>67</v>
      </c>
      <c r="BJ8" s="50"/>
      <c r="BK8" s="156" t="s">
        <v>66</v>
      </c>
      <c r="BL8" s="12" t="s">
        <v>67</v>
      </c>
      <c r="BM8" s="50"/>
      <c r="BN8" s="156" t="s">
        <v>66</v>
      </c>
      <c r="BO8" s="12" t="s">
        <v>67</v>
      </c>
      <c r="BP8" s="50"/>
      <c r="BQ8" s="156" t="s">
        <v>66</v>
      </c>
      <c r="BR8" s="12" t="s">
        <v>67</v>
      </c>
      <c r="BS8" s="50"/>
      <c r="BT8" s="156" t="s">
        <v>66</v>
      </c>
      <c r="BU8" s="12" t="s">
        <v>67</v>
      </c>
      <c r="BV8" s="157" t="s">
        <v>68</v>
      </c>
      <c r="BW8" s="12" t="s">
        <v>50</v>
      </c>
      <c r="BX8" s="50"/>
      <c r="BY8" s="156" t="s">
        <v>66</v>
      </c>
      <c r="BZ8" s="12" t="s">
        <v>67</v>
      </c>
      <c r="CA8" s="50"/>
      <c r="CB8" s="156" t="s">
        <v>66</v>
      </c>
      <c r="CC8" s="12" t="s">
        <v>67</v>
      </c>
      <c r="CD8" s="50"/>
      <c r="CE8" s="156" t="s">
        <v>66</v>
      </c>
      <c r="CF8" s="12" t="s">
        <v>67</v>
      </c>
      <c r="CG8" s="50"/>
      <c r="CH8" s="156" t="s">
        <v>66</v>
      </c>
      <c r="CI8" s="12" t="s">
        <v>67</v>
      </c>
      <c r="CJ8" s="50"/>
      <c r="CK8" s="156" t="s">
        <v>66</v>
      </c>
      <c r="CL8" s="12" t="s">
        <v>67</v>
      </c>
      <c r="CM8" s="50"/>
      <c r="CN8" s="156" t="s">
        <v>66</v>
      </c>
      <c r="CO8" s="12" t="s">
        <v>67</v>
      </c>
      <c r="CP8" s="50"/>
      <c r="CQ8" s="156" t="s">
        <v>66</v>
      </c>
      <c r="CR8" s="12" t="s">
        <v>67</v>
      </c>
      <c r="CS8" s="50"/>
      <c r="CT8" s="156" t="s">
        <v>66</v>
      </c>
      <c r="CU8" s="12" t="s">
        <v>67</v>
      </c>
      <c r="CV8" s="50"/>
      <c r="CW8" s="156" t="s">
        <v>66</v>
      </c>
      <c r="CX8" s="12" t="s">
        <v>67</v>
      </c>
      <c r="CY8" s="50"/>
      <c r="CZ8" s="156" t="s">
        <v>66</v>
      </c>
      <c r="DA8" s="12" t="s">
        <v>67</v>
      </c>
      <c r="DB8" s="50"/>
      <c r="DC8" s="156" t="s">
        <v>66</v>
      </c>
      <c r="DD8" s="12" t="s">
        <v>67</v>
      </c>
      <c r="DE8" s="50"/>
      <c r="DF8" s="156" t="s">
        <v>66</v>
      </c>
      <c r="DG8" s="12" t="s">
        <v>67</v>
      </c>
      <c r="DH8" s="50"/>
      <c r="DI8" s="156" t="s">
        <v>66</v>
      </c>
      <c r="DJ8" s="12" t="s">
        <v>67</v>
      </c>
      <c r="DK8" s="143"/>
      <c r="DL8" s="50"/>
      <c r="DM8" s="156" t="s">
        <v>66</v>
      </c>
      <c r="DN8" s="12" t="s">
        <v>67</v>
      </c>
      <c r="DO8" s="50"/>
      <c r="DP8" s="156" t="s">
        <v>66</v>
      </c>
      <c r="DQ8" s="12" t="s">
        <v>67</v>
      </c>
      <c r="DR8" s="50"/>
      <c r="DS8" s="156" t="s">
        <v>66</v>
      </c>
      <c r="DT8" s="12" t="s">
        <v>67</v>
      </c>
      <c r="DU8" s="50"/>
      <c r="DV8" s="156" t="s">
        <v>66</v>
      </c>
      <c r="DW8" s="12" t="s">
        <v>67</v>
      </c>
      <c r="DX8" s="50"/>
      <c r="DY8" s="156" t="s">
        <v>66</v>
      </c>
      <c r="DZ8" s="12" t="s">
        <v>67</v>
      </c>
      <c r="EA8" s="50"/>
      <c r="EB8" s="156" t="s">
        <v>66</v>
      </c>
      <c r="EC8" s="12" t="s">
        <v>67</v>
      </c>
      <c r="ED8" s="50"/>
      <c r="EE8" s="156" t="s">
        <v>66</v>
      </c>
      <c r="EF8" s="12" t="s">
        <v>67</v>
      </c>
      <c r="EG8" s="61"/>
      <c r="EH8" s="50"/>
      <c r="EI8" s="156" t="s">
        <v>66</v>
      </c>
      <c r="EJ8" s="12" t="s">
        <v>67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4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5" t="s">
        <v>57</v>
      </c>
      <c r="C10" s="23">
        <v>0</v>
      </c>
      <c r="D10" s="24">
        <v>0</v>
      </c>
      <c r="E10" s="25">
        <f>DL10+EH10-ED10</f>
        <v>2198504.7000000002</v>
      </c>
      <c r="F10" s="25">
        <f>DM10+EI10-EE10</f>
        <v>737973.7</v>
      </c>
      <c r="G10" s="26">
        <f t="shared" ref="G10:G17" si="0">DN10+EJ10-EF10</f>
        <v>162400.5</v>
      </c>
      <c r="H10" s="26">
        <f t="shared" ref="H10:H17" si="1">G10/F10*100</f>
        <v>22.00627203923392</v>
      </c>
      <c r="I10" s="26">
        <f t="shared" ref="I10:I17" si="2">G10/E10*100</f>
        <v>7.3868616246305949</v>
      </c>
      <c r="J10" s="26">
        <f>T10+Y10+AI10+AN10+AS10+AX10+BP10+BX10+CA10+CD10+CG10+CJ10+CP10+CS10+CY10+DB10+DH10+AD10</f>
        <v>1055261.1000000001</v>
      </c>
      <c r="K10" s="26">
        <f>U10+Z10+AJ10+AO10+AT10+AY10+BQ10+BY10+CB10+CE10+CH10+CK10+CQ10+CT10+CZ10+DC10+DI10+AE10</f>
        <v>217056.8</v>
      </c>
      <c r="L10" s="26">
        <f>V10+AA10+AK10+AP10+AU10+AZ10+BR10+BZ10+CC10+CF10+CI10+CL10+CR10+CU10+DA10+DD10+DJ10+AF10</f>
        <v>93902.6</v>
      </c>
      <c r="M10" s="26">
        <f>L10/K10*100</f>
        <v>43.261763741103714</v>
      </c>
      <c r="N10" s="26">
        <f>L10/J10*100</f>
        <v>8.8985181013495147</v>
      </c>
      <c r="O10" s="26">
        <f>T10+AI10+AD10</f>
        <v>481000</v>
      </c>
      <c r="P10" s="26">
        <f>U10+AJ10+AE10</f>
        <v>90250</v>
      </c>
      <c r="Q10" s="26">
        <f>V10+AK10+AF10</f>
        <v>42517.7</v>
      </c>
      <c r="R10" s="26">
        <f>Q10/P10*100</f>
        <v>47.111024930747917</v>
      </c>
      <c r="S10" s="23">
        <f>Q10/O10*100</f>
        <v>8.8394386694386693</v>
      </c>
      <c r="T10" s="27">
        <v>30000</v>
      </c>
      <c r="U10" s="27">
        <v>2500</v>
      </c>
      <c r="V10" s="26">
        <v>1894.1</v>
      </c>
      <c r="W10" s="26">
        <f>V10/U10*100</f>
        <v>75.763999999999996</v>
      </c>
      <c r="X10" s="23">
        <f>V10/T10*100</f>
        <v>6.3136666666666663</v>
      </c>
      <c r="Y10" s="28">
        <v>20000</v>
      </c>
      <c r="Z10" s="28">
        <v>5000</v>
      </c>
      <c r="AA10" s="26">
        <v>2613</v>
      </c>
      <c r="AB10" s="26">
        <f>AA10/Z10*100</f>
        <v>52.26</v>
      </c>
      <c r="AC10" s="23">
        <f>AA10/Y10*100</f>
        <v>13.065</v>
      </c>
      <c r="AD10" s="23">
        <v>100000</v>
      </c>
      <c r="AE10" s="23">
        <v>20000</v>
      </c>
      <c r="AF10" s="23">
        <v>5395.1</v>
      </c>
      <c r="AG10" s="26">
        <f>AF10/AE10*100</f>
        <v>26.975500000000004</v>
      </c>
      <c r="AH10" s="23">
        <f>AF10/AD10*100</f>
        <v>5.3951000000000002</v>
      </c>
      <c r="AI10" s="27">
        <v>351000</v>
      </c>
      <c r="AJ10" s="27">
        <v>67750</v>
      </c>
      <c r="AK10" s="26">
        <v>35228.5</v>
      </c>
      <c r="AL10" s="26">
        <f>AK10/AJ10*100</f>
        <v>51.997785977859778</v>
      </c>
      <c r="AM10" s="23">
        <f>AK10/AI10*100</f>
        <v>10.036609686609687</v>
      </c>
      <c r="AN10" s="27">
        <v>69160</v>
      </c>
      <c r="AO10" s="27">
        <v>23215.5</v>
      </c>
      <c r="AP10" s="26">
        <v>12685.1</v>
      </c>
      <c r="AQ10" s="26">
        <f>AP10/AO10*100</f>
        <v>54.640649566022702</v>
      </c>
      <c r="AR10" s="23">
        <f>AP10/AN10*100</f>
        <v>18.34167148640833</v>
      </c>
      <c r="AS10" s="29">
        <v>34000</v>
      </c>
      <c r="AT10" s="29">
        <v>7900</v>
      </c>
      <c r="AU10" s="26">
        <v>3287.3</v>
      </c>
      <c r="AV10" s="26">
        <f>AU10/AT10*100</f>
        <v>41.611392405063292</v>
      </c>
      <c r="AW10" s="23">
        <f>AU10/AS10*100</f>
        <v>9.6685294117647071</v>
      </c>
      <c r="AX10" s="28">
        <v>0</v>
      </c>
      <c r="AY10" s="28">
        <v>0</v>
      </c>
      <c r="AZ10" s="23">
        <v>0</v>
      </c>
      <c r="BA10" s="23"/>
      <c r="BB10" s="23"/>
      <c r="BC10" s="23"/>
      <c r="BD10" s="23">
        <v>821975.3</v>
      </c>
      <c r="BE10" s="23">
        <v>205493.8</v>
      </c>
      <c r="BF10" s="23">
        <v>68497.899999999994</v>
      </c>
      <c r="BG10" s="28"/>
      <c r="BH10" s="30"/>
      <c r="BI10" s="30"/>
      <c r="BJ10" s="31">
        <v>2288.6</v>
      </c>
      <c r="BK10" s="31">
        <v>572.1</v>
      </c>
      <c r="BL10" s="23"/>
      <c r="BM10" s="23"/>
      <c r="BN10" s="23"/>
      <c r="BO10" s="23"/>
      <c r="BP10" s="23"/>
      <c r="BQ10" s="23"/>
      <c r="BR10" s="23"/>
      <c r="BS10" s="26">
        <f t="shared" ref="BS10:BU17" si="3">BX10+CA10+CD10+CG10</f>
        <v>37734.6</v>
      </c>
      <c r="BT10" s="26">
        <f t="shared" si="3"/>
        <v>9434</v>
      </c>
      <c r="BU10" s="26">
        <f t="shared" si="3"/>
        <v>2853.9</v>
      </c>
      <c r="BV10" s="26">
        <f>BU10/BT10*100</f>
        <v>30.25121899512402</v>
      </c>
      <c r="BW10" s="23">
        <f>BU10/BS10*100</f>
        <v>7.5630853381246919</v>
      </c>
      <c r="BX10" s="27">
        <v>29734.6</v>
      </c>
      <c r="BY10" s="27">
        <v>7434</v>
      </c>
      <c r="BZ10" s="26">
        <v>1885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8000</v>
      </c>
      <c r="CH10" s="27">
        <v>2000</v>
      </c>
      <c r="CI10" s="23">
        <v>968.9</v>
      </c>
      <c r="CJ10" s="23">
        <v>0</v>
      </c>
      <c r="CK10" s="23">
        <v>0</v>
      </c>
      <c r="CL10" s="23"/>
      <c r="CM10" s="23">
        <v>5997</v>
      </c>
      <c r="CN10" s="23">
        <v>1868.3</v>
      </c>
      <c r="CO10" s="23"/>
      <c r="CP10" s="27"/>
      <c r="CQ10" s="27"/>
      <c r="CR10" s="23"/>
      <c r="CS10" s="27">
        <v>392126.5</v>
      </c>
      <c r="CT10" s="27">
        <v>75917.3</v>
      </c>
      <c r="CU10" s="23">
        <v>26919.5</v>
      </c>
      <c r="CV10" s="23">
        <v>204890.9</v>
      </c>
      <c r="CW10" s="23">
        <v>28222.7</v>
      </c>
      <c r="CX10" s="23">
        <v>10800.5</v>
      </c>
      <c r="CY10" s="27">
        <v>15000</v>
      </c>
      <c r="CZ10" s="27">
        <v>3750</v>
      </c>
      <c r="DA10" s="23">
        <v>2349.6</v>
      </c>
      <c r="DB10" s="23">
        <v>2000</v>
      </c>
      <c r="DC10" s="23">
        <v>500</v>
      </c>
      <c r="DD10" s="23">
        <v>22.6</v>
      </c>
      <c r="DE10" s="23"/>
      <c r="DF10" s="23"/>
      <c r="DG10" s="23"/>
      <c r="DH10" s="23">
        <v>4240</v>
      </c>
      <c r="DI10" s="23">
        <v>1090</v>
      </c>
      <c r="DJ10" s="26">
        <v>653.9</v>
      </c>
      <c r="DK10" s="26"/>
      <c r="DL10" s="26">
        <f>T10+Y10+AI10+AN10+AS10+AX10+BA10+BD10+BG10+BJ10+BM10+BP10+BX10+CA10+CD10+CG10+CJ10+CM10+CP10+CS10+CY10+DB10+DE10+DH10+AD10</f>
        <v>1885522.0000000002</v>
      </c>
      <c r="DM10" s="26">
        <f>U10+Z10+AJ10+AO10+AT10+AY10+BB10+BE10+BH10+BK10+BN10+BQ10+BY10+CB10+CE10+CH10+CK10+CN10+CQ10+CT10+CZ10+DC10+DF10+DI10+AE10</f>
        <v>424990.99999999994</v>
      </c>
      <c r="DN10" s="26">
        <f>V10+AA10+AK10+AP10+AU10+AZ10+BC10+BF10+BI10+BL10+BO10+BR10+BZ10+CC10+CF10+CI10+CL10+CO10+CR10+CU10+DA10+DD10+DG10+DJ10+DK10+AF10</f>
        <v>162400.5</v>
      </c>
      <c r="DO10" s="23"/>
      <c r="DP10" s="23"/>
      <c r="DQ10" s="23"/>
      <c r="DR10" s="23">
        <v>312982.7</v>
      </c>
      <c r="DS10" s="23">
        <v>312982.7</v>
      </c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>
        <v>0</v>
      </c>
      <c r="EE10" s="23"/>
      <c r="EF10" s="26"/>
      <c r="EG10" s="26"/>
      <c r="EH10" s="26">
        <f t="shared" ref="EH10:EI17" si="4">DO10+DR10+DU10+DX10+EA10+ED10</f>
        <v>312982.7</v>
      </c>
      <c r="EI10" s="26">
        <f t="shared" si="4"/>
        <v>312982.7</v>
      </c>
      <c r="EJ10" s="26">
        <f t="shared" ref="EJ10:EJ17" si="5">DQ10+DT10+DW10+DZ10+EC10+EF10+EG10</f>
        <v>0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5" t="s">
        <v>58</v>
      </c>
      <c r="C11" s="23">
        <v>0</v>
      </c>
      <c r="D11" s="34"/>
      <c r="E11" s="25">
        <f t="shared" ref="E11:F17" si="6">DL11+EH11-ED11</f>
        <v>1018155.6000000001</v>
      </c>
      <c r="F11" s="25">
        <f t="shared" si="6"/>
        <v>246546.5</v>
      </c>
      <c r="G11" s="26">
        <f t="shared" si="0"/>
        <v>75261.900000000009</v>
      </c>
      <c r="H11" s="26">
        <f t="shared" si="1"/>
        <v>30.526452413642051</v>
      </c>
      <c r="I11" s="26">
        <f t="shared" si="2"/>
        <v>7.3919840935904109</v>
      </c>
      <c r="J11" s="26">
        <f t="shared" ref="J11:L17" si="7">T11+Y11+AI11+AN11+AS11+AX11+BP11+BX11+CA11+CD11+CG11+CJ11+CP11+CS11+CY11+DB11+DH11+AD11</f>
        <v>350447.19999999995</v>
      </c>
      <c r="K11" s="26">
        <f t="shared" si="7"/>
        <v>52567</v>
      </c>
      <c r="L11" s="26">
        <f t="shared" si="7"/>
        <v>19619.5</v>
      </c>
      <c r="M11" s="26">
        <f t="shared" ref="M11:M17" si="8">L11/K11*100</f>
        <v>37.322845130975708</v>
      </c>
      <c r="N11" s="26">
        <f t="shared" ref="N11:N17" si="9">L11/J11*100</f>
        <v>5.5984182495965165</v>
      </c>
      <c r="O11" s="26">
        <f t="shared" ref="O11:Q17" si="10">T11+AI11+AD11</f>
        <v>253302.2</v>
      </c>
      <c r="P11" s="26">
        <f t="shared" si="10"/>
        <v>37995.4</v>
      </c>
      <c r="Q11" s="26">
        <f t="shared" si="10"/>
        <v>14984.7</v>
      </c>
      <c r="R11" s="26">
        <f t="shared" ref="R11:R17" si="11">Q11/P11*100</f>
        <v>39.438195149939204</v>
      </c>
      <c r="S11" s="23">
        <f t="shared" ref="S11:S17" si="12">Q11/O11*100</f>
        <v>5.9157401712263056</v>
      </c>
      <c r="T11" s="27">
        <v>2624.6</v>
      </c>
      <c r="U11" s="27">
        <v>393.7</v>
      </c>
      <c r="V11" s="26">
        <v>8.4</v>
      </c>
      <c r="W11" s="26">
        <f t="shared" ref="W11:W17" si="13">V11/U11*100</f>
        <v>2.1336042672085345</v>
      </c>
      <c r="X11" s="23">
        <f t="shared" ref="X11:X17" si="14">V11/T11*100</f>
        <v>0.32004876933627985</v>
      </c>
      <c r="Y11" s="28">
        <v>11248.3</v>
      </c>
      <c r="Z11" s="28">
        <v>1687.2</v>
      </c>
      <c r="AA11" s="26">
        <v>1284.0999999999999</v>
      </c>
      <c r="AB11" s="26">
        <f t="shared" ref="AB11:AB17" si="15">AA11/Z11*100</f>
        <v>76.108345187292542</v>
      </c>
      <c r="AC11" s="23">
        <f t="shared" ref="AC11:AC17" si="16">AA11/Y11*100</f>
        <v>11.415947298702916</v>
      </c>
      <c r="AD11" s="23">
        <v>92896.4</v>
      </c>
      <c r="AE11" s="23">
        <v>13934.5</v>
      </c>
      <c r="AF11" s="23">
        <v>2508.1999999999998</v>
      </c>
      <c r="AG11" s="26">
        <f t="shared" ref="AG11:AG18" si="17">AF11/AE11*100</f>
        <v>17.999928235674044</v>
      </c>
      <c r="AH11" s="23">
        <f t="shared" ref="AH11:AH18" si="18">AF11/AD11*100</f>
        <v>2.6999969858896575</v>
      </c>
      <c r="AI11" s="27">
        <v>157781.20000000001</v>
      </c>
      <c r="AJ11" s="27">
        <v>23667.200000000001</v>
      </c>
      <c r="AK11" s="26">
        <v>12468.1</v>
      </c>
      <c r="AL11" s="26">
        <f t="shared" ref="AL11:AL17" si="19">AK11/AJ11*100</f>
        <v>52.680925500270412</v>
      </c>
      <c r="AM11" s="23">
        <f t="shared" ref="AM11:AM17" si="20">AK11/AI11*100</f>
        <v>7.9021455027595167</v>
      </c>
      <c r="AN11" s="27">
        <v>7765.8</v>
      </c>
      <c r="AO11" s="27">
        <v>1164.8</v>
      </c>
      <c r="AP11" s="26">
        <v>1220.3</v>
      </c>
      <c r="AQ11" s="26">
        <f t="shared" ref="AQ11:AQ17" si="21">AP11/AO11*100</f>
        <v>104.7647664835165</v>
      </c>
      <c r="AR11" s="23">
        <f t="shared" ref="AR11:AR17" si="22">AP11/AN11*100</f>
        <v>15.713770635349867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/>
      <c r="BB11" s="23"/>
      <c r="BC11" s="23"/>
      <c r="BD11" s="23">
        <v>667708.4</v>
      </c>
      <c r="BE11" s="23">
        <v>193979.5</v>
      </c>
      <c r="BF11" s="23">
        <v>55642.400000000001</v>
      </c>
      <c r="BG11" s="30"/>
      <c r="BH11" s="30"/>
      <c r="BI11" s="30"/>
      <c r="BJ11" s="31"/>
      <c r="BK11" s="31"/>
      <c r="BL11" s="23"/>
      <c r="BM11" s="23"/>
      <c r="BN11" s="23"/>
      <c r="BO11" s="23"/>
      <c r="BP11" s="23"/>
      <c r="BQ11" s="23"/>
      <c r="BR11" s="23"/>
      <c r="BS11" s="26">
        <f t="shared" si="3"/>
        <v>13767.3</v>
      </c>
      <c r="BT11" s="26">
        <f t="shared" si="3"/>
        <v>2065.1</v>
      </c>
      <c r="BU11" s="26">
        <f t="shared" si="3"/>
        <v>677</v>
      </c>
      <c r="BV11" s="26">
        <f t="shared" ref="BV11:BV17" si="25">BU11/BT11*100</f>
        <v>32.782916081545686</v>
      </c>
      <c r="BW11" s="23">
        <f t="shared" ref="BW11:BW17" si="26">BU11/BS11*100</f>
        <v>4.917449318312233</v>
      </c>
      <c r="BX11" s="27">
        <v>11067.8</v>
      </c>
      <c r="BY11" s="27">
        <v>1660.2</v>
      </c>
      <c r="BZ11" s="26">
        <v>462</v>
      </c>
      <c r="CA11" s="23">
        <v>0</v>
      </c>
      <c r="CB11" s="23">
        <v>0</v>
      </c>
      <c r="CC11" s="26">
        <v>200</v>
      </c>
      <c r="CD11" s="23">
        <v>0</v>
      </c>
      <c r="CE11" s="23">
        <v>0</v>
      </c>
      <c r="CF11" s="23">
        <v>0</v>
      </c>
      <c r="CG11" s="27">
        <v>2699.5</v>
      </c>
      <c r="CH11" s="27">
        <v>404.9</v>
      </c>
      <c r="CI11" s="23">
        <v>15</v>
      </c>
      <c r="CJ11" s="23">
        <v>0</v>
      </c>
      <c r="CK11" s="23">
        <v>0</v>
      </c>
      <c r="CL11" s="23"/>
      <c r="CM11" s="23"/>
      <c r="CN11" s="23"/>
      <c r="CO11" s="23"/>
      <c r="CP11" s="27"/>
      <c r="CQ11" s="27"/>
      <c r="CR11" s="23"/>
      <c r="CS11" s="27">
        <v>63863.6</v>
      </c>
      <c r="CT11" s="27">
        <v>9579.5</v>
      </c>
      <c r="CU11" s="23">
        <v>1223.8</v>
      </c>
      <c r="CV11" s="23">
        <v>24163.599999999999</v>
      </c>
      <c r="CW11" s="23">
        <v>3624.5</v>
      </c>
      <c r="CX11" s="23">
        <v>332.6</v>
      </c>
      <c r="CY11" s="27"/>
      <c r="CZ11" s="27"/>
      <c r="DA11" s="23"/>
      <c r="DB11" s="23"/>
      <c r="DC11" s="23"/>
      <c r="DD11" s="23"/>
      <c r="DE11" s="23"/>
      <c r="DF11" s="23"/>
      <c r="DG11" s="23"/>
      <c r="DH11" s="23">
        <v>500</v>
      </c>
      <c r="DI11" s="23">
        <v>75</v>
      </c>
      <c r="DJ11" s="26">
        <v>229.6</v>
      </c>
      <c r="DK11" s="26"/>
      <c r="DL11" s="26">
        <f t="shared" ref="DL11:DM17" si="27">T11+Y11+AI11+AN11+AS11+AX11+BA11+BD11+BG11+BJ11+BM11+BP11+BX11+CA11+CD11+CG11+CJ11+CM11+CP11+CS11+CY11+DB11+DE11+DH11+AD11</f>
        <v>1018155.6000000001</v>
      </c>
      <c r="DM11" s="26">
        <f t="shared" si="27"/>
        <v>246546.5</v>
      </c>
      <c r="DN11" s="26">
        <f t="shared" ref="DN11:DN17" si="28">V11+AA11+AK11+AP11+AU11+AZ11+BC11+BF11+BI11+BL11+BO11+BR11+BZ11+CC11+CF11+CI11+CL11+CO11+CR11+CU11+DA11+DD11+DG11+DJ11+DK11+AF11</f>
        <v>75261.900000000009</v>
      </c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>
        <v>0</v>
      </c>
      <c r="EE11" s="23"/>
      <c r="EF11" s="26"/>
      <c r="EG11" s="26"/>
      <c r="EH11" s="26">
        <f t="shared" si="4"/>
        <v>0</v>
      </c>
      <c r="EI11" s="26">
        <f t="shared" si="4"/>
        <v>0</v>
      </c>
      <c r="EJ11" s="26">
        <f t="shared" si="5"/>
        <v>0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5" t="s">
        <v>59</v>
      </c>
      <c r="C12" s="23">
        <v>69614.399999999994</v>
      </c>
      <c r="D12" s="34">
        <v>0</v>
      </c>
      <c r="E12" s="25">
        <f t="shared" si="6"/>
        <v>1219041.2</v>
      </c>
      <c r="F12" s="25">
        <f t="shared" si="6"/>
        <v>339275.3</v>
      </c>
      <c r="G12" s="26">
        <f t="shared" si="0"/>
        <v>93844.488999999987</v>
      </c>
      <c r="H12" s="26">
        <f t="shared" si="1"/>
        <v>27.660277361776703</v>
      </c>
      <c r="I12" s="26">
        <f t="shared" si="2"/>
        <v>7.6982212742276452</v>
      </c>
      <c r="J12" s="26">
        <f t="shared" si="7"/>
        <v>330265</v>
      </c>
      <c r="K12" s="26">
        <f t="shared" si="7"/>
        <v>62627.5</v>
      </c>
      <c r="L12" s="26">
        <f t="shared" si="7"/>
        <v>25830.188999999998</v>
      </c>
      <c r="M12" s="26">
        <f t="shared" si="8"/>
        <v>41.24416430481817</v>
      </c>
      <c r="N12" s="26">
        <f t="shared" si="9"/>
        <v>7.8210494602818939</v>
      </c>
      <c r="O12" s="26">
        <f t="shared" si="10"/>
        <v>243200</v>
      </c>
      <c r="P12" s="26">
        <f t="shared" si="10"/>
        <v>42600</v>
      </c>
      <c r="Q12" s="26">
        <f t="shared" si="10"/>
        <v>18509.385000000002</v>
      </c>
      <c r="R12" s="26">
        <f t="shared" si="11"/>
        <v>43.449260563380285</v>
      </c>
      <c r="S12" s="23">
        <f t="shared" si="12"/>
        <v>7.6107668585526325</v>
      </c>
      <c r="T12" s="27">
        <v>1200</v>
      </c>
      <c r="U12" s="27">
        <v>100</v>
      </c>
      <c r="V12" s="26">
        <v>128.71600000000001</v>
      </c>
      <c r="W12" s="26">
        <f t="shared" si="13"/>
        <v>128.71600000000001</v>
      </c>
      <c r="X12" s="23">
        <f t="shared" si="14"/>
        <v>10.726333333333333</v>
      </c>
      <c r="Y12" s="35">
        <v>20000</v>
      </c>
      <c r="Z12" s="35">
        <v>4400</v>
      </c>
      <c r="AA12" s="26">
        <v>2277.0410000000002</v>
      </c>
      <c r="AB12" s="26">
        <f t="shared" si="15"/>
        <v>51.750931818181826</v>
      </c>
      <c r="AC12" s="23">
        <f t="shared" si="16"/>
        <v>11.385205000000001</v>
      </c>
      <c r="AD12" s="23">
        <v>112000</v>
      </c>
      <c r="AE12" s="23">
        <v>10000</v>
      </c>
      <c r="AF12" s="23">
        <v>5070.25</v>
      </c>
      <c r="AG12" s="26">
        <f t="shared" si="17"/>
        <v>50.702499999999993</v>
      </c>
      <c r="AH12" s="23">
        <f t="shared" si="18"/>
        <v>4.5270089285714281</v>
      </c>
      <c r="AI12" s="27">
        <v>130000</v>
      </c>
      <c r="AJ12" s="27">
        <v>32500</v>
      </c>
      <c r="AK12" s="26">
        <v>13310.419</v>
      </c>
      <c r="AL12" s="26">
        <f t="shared" si="19"/>
        <v>40.955135384615382</v>
      </c>
      <c r="AM12" s="23">
        <f t="shared" si="20"/>
        <v>10.238783846153845</v>
      </c>
      <c r="AN12" s="27">
        <v>8630</v>
      </c>
      <c r="AO12" s="27">
        <v>2157.5</v>
      </c>
      <c r="AP12" s="26">
        <v>1455.38</v>
      </c>
      <c r="AQ12" s="26">
        <f t="shared" si="21"/>
        <v>67.456778679026655</v>
      </c>
      <c r="AR12" s="23">
        <f t="shared" si="22"/>
        <v>16.864194669756664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/>
      <c r="BB12" s="23"/>
      <c r="BC12" s="23"/>
      <c r="BD12" s="23">
        <v>816171.2</v>
      </c>
      <c r="BE12" s="23">
        <v>204042.8</v>
      </c>
      <c r="BF12" s="23">
        <v>68014.3</v>
      </c>
      <c r="BG12" s="30"/>
      <c r="BH12" s="30"/>
      <c r="BI12" s="30"/>
      <c r="BJ12" s="31"/>
      <c r="BK12" s="31"/>
      <c r="BL12" s="23"/>
      <c r="BM12" s="23"/>
      <c r="BN12" s="23"/>
      <c r="BO12" s="23"/>
      <c r="BP12" s="23"/>
      <c r="BQ12" s="23"/>
      <c r="BR12" s="23"/>
      <c r="BS12" s="26">
        <f t="shared" si="3"/>
        <v>7355</v>
      </c>
      <c r="BT12" s="26">
        <f t="shared" si="3"/>
        <v>900</v>
      </c>
      <c r="BU12" s="26">
        <f t="shared" si="3"/>
        <v>466.30099999999999</v>
      </c>
      <c r="BV12" s="26">
        <f t="shared" si="25"/>
        <v>51.81122222222222</v>
      </c>
      <c r="BW12" s="23">
        <f t="shared" si="26"/>
        <v>6.3399184228416043</v>
      </c>
      <c r="BX12" s="27">
        <v>5300</v>
      </c>
      <c r="BY12" s="27">
        <v>450</v>
      </c>
      <c r="BZ12" s="26">
        <v>310.71499999999997</v>
      </c>
      <c r="CA12" s="23">
        <v>0</v>
      </c>
      <c r="CB12" s="23">
        <v>0</v>
      </c>
      <c r="CC12" s="26">
        <v>8.3859999999999992</v>
      </c>
      <c r="CD12" s="23">
        <v>0</v>
      </c>
      <c r="CE12" s="23">
        <v>0</v>
      </c>
      <c r="CF12" s="23">
        <v>0</v>
      </c>
      <c r="CG12" s="27">
        <v>2055</v>
      </c>
      <c r="CH12" s="27">
        <v>450</v>
      </c>
      <c r="CI12" s="23">
        <v>147.19999999999999</v>
      </c>
      <c r="CJ12" s="23">
        <v>0</v>
      </c>
      <c r="CK12" s="23">
        <v>0</v>
      </c>
      <c r="CL12" s="23"/>
      <c r="CM12" s="23"/>
      <c r="CN12" s="23"/>
      <c r="CO12" s="23"/>
      <c r="CP12" s="27"/>
      <c r="CQ12" s="27"/>
      <c r="CR12" s="23"/>
      <c r="CS12" s="27">
        <v>44280</v>
      </c>
      <c r="CT12" s="27">
        <v>11070</v>
      </c>
      <c r="CU12" s="23">
        <v>1357.37</v>
      </c>
      <c r="CV12" s="23">
        <v>18000</v>
      </c>
      <c r="CW12" s="23">
        <v>4500</v>
      </c>
      <c r="CX12" s="23">
        <v>1138.3699999999999</v>
      </c>
      <c r="CY12" s="27">
        <v>5000</v>
      </c>
      <c r="CZ12" s="27">
        <v>1250</v>
      </c>
      <c r="DA12" s="23">
        <v>1718.836</v>
      </c>
      <c r="DB12" s="23">
        <v>300</v>
      </c>
      <c r="DC12" s="23">
        <v>50</v>
      </c>
      <c r="DD12" s="23">
        <v>0</v>
      </c>
      <c r="DE12" s="23"/>
      <c r="DF12" s="23"/>
      <c r="DG12" s="23"/>
      <c r="DH12" s="23">
        <v>1500</v>
      </c>
      <c r="DI12" s="23">
        <v>200</v>
      </c>
      <c r="DJ12" s="26">
        <v>45.875999999999998</v>
      </c>
      <c r="DK12" s="26"/>
      <c r="DL12" s="26">
        <f t="shared" si="27"/>
        <v>1146436.2</v>
      </c>
      <c r="DM12" s="26">
        <f t="shared" si="27"/>
        <v>266670.3</v>
      </c>
      <c r="DN12" s="26">
        <f t="shared" si="28"/>
        <v>93844.488999999987</v>
      </c>
      <c r="DO12" s="23"/>
      <c r="DP12" s="23"/>
      <c r="DQ12" s="23"/>
      <c r="DR12" s="23">
        <v>72605</v>
      </c>
      <c r="DS12" s="23">
        <v>72605</v>
      </c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>
        <v>24300</v>
      </c>
      <c r="EE12" s="23">
        <v>24300</v>
      </c>
      <c r="EF12" s="26">
        <v>24300</v>
      </c>
      <c r="EG12" s="26"/>
      <c r="EH12" s="26">
        <f t="shared" si="4"/>
        <v>96905</v>
      </c>
      <c r="EI12" s="26">
        <f t="shared" si="4"/>
        <v>96905</v>
      </c>
      <c r="EJ12" s="26">
        <f t="shared" si="5"/>
        <v>24300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5" t="s">
        <v>60</v>
      </c>
      <c r="C13" s="23">
        <v>0</v>
      </c>
      <c r="D13" s="34">
        <v>0</v>
      </c>
      <c r="E13" s="25">
        <f t="shared" si="6"/>
        <v>870784.3</v>
      </c>
      <c r="F13" s="25">
        <f t="shared" si="6"/>
        <v>219168.30000000002</v>
      </c>
      <c r="G13" s="26">
        <f t="shared" si="0"/>
        <v>88089.199999999968</v>
      </c>
      <c r="H13" s="26">
        <f t="shared" si="1"/>
        <v>40.192491341129148</v>
      </c>
      <c r="I13" s="26">
        <f t="shared" si="2"/>
        <v>10.116075818087207</v>
      </c>
      <c r="J13" s="26">
        <f t="shared" si="7"/>
        <v>343285.9</v>
      </c>
      <c r="K13" s="26">
        <f t="shared" si="7"/>
        <v>82097.100000000006</v>
      </c>
      <c r="L13" s="26">
        <f t="shared" si="7"/>
        <v>43189</v>
      </c>
      <c r="M13" s="26">
        <f t="shared" si="8"/>
        <v>52.607217550924446</v>
      </c>
      <c r="N13" s="26">
        <f t="shared" si="9"/>
        <v>12.581058528765674</v>
      </c>
      <c r="O13" s="26">
        <f t="shared" si="10"/>
        <v>185925</v>
      </c>
      <c r="P13" s="26">
        <f t="shared" si="10"/>
        <v>47039.9</v>
      </c>
      <c r="Q13" s="26">
        <f t="shared" si="10"/>
        <v>29675.200000000001</v>
      </c>
      <c r="R13" s="26">
        <f t="shared" si="11"/>
        <v>63.085168123231547</v>
      </c>
      <c r="S13" s="23">
        <f t="shared" si="12"/>
        <v>15.960844426516068</v>
      </c>
      <c r="T13" s="27">
        <v>62595</v>
      </c>
      <c r="U13" s="27">
        <v>15815</v>
      </c>
      <c r="V13" s="26">
        <v>1067.8</v>
      </c>
      <c r="W13" s="26">
        <f t="shared" si="13"/>
        <v>6.7518178944040468</v>
      </c>
      <c r="X13" s="23">
        <f t="shared" si="14"/>
        <v>1.7058870516814442</v>
      </c>
      <c r="Y13" s="35">
        <v>40655</v>
      </c>
      <c r="Z13" s="35">
        <v>8412.4</v>
      </c>
      <c r="AA13" s="26">
        <v>1320</v>
      </c>
      <c r="AB13" s="26">
        <f t="shared" si="15"/>
        <v>15.691122628500786</v>
      </c>
      <c r="AC13" s="23">
        <f t="shared" si="16"/>
        <v>3.2468331078588117</v>
      </c>
      <c r="AD13" s="23">
        <v>0</v>
      </c>
      <c r="AE13" s="23">
        <v>0</v>
      </c>
      <c r="AF13" s="23">
        <v>7642.2</v>
      </c>
      <c r="AG13" s="26" t="e">
        <f t="shared" si="17"/>
        <v>#DIV/0!</v>
      </c>
      <c r="AH13" s="23" t="e">
        <f t="shared" si="18"/>
        <v>#DIV/0!</v>
      </c>
      <c r="AI13" s="27">
        <v>123330</v>
      </c>
      <c r="AJ13" s="27">
        <v>31224.9</v>
      </c>
      <c r="AK13" s="26">
        <v>20965.2</v>
      </c>
      <c r="AL13" s="26">
        <f t="shared" si="19"/>
        <v>67.142568911349599</v>
      </c>
      <c r="AM13" s="23">
        <f t="shared" si="20"/>
        <v>16.999270250547312</v>
      </c>
      <c r="AN13" s="27">
        <v>20524.5</v>
      </c>
      <c r="AO13" s="27">
        <v>4941.2</v>
      </c>
      <c r="AP13" s="26">
        <v>2201.3000000000002</v>
      </c>
      <c r="AQ13" s="26">
        <f t="shared" si="21"/>
        <v>44.549906905205219</v>
      </c>
      <c r="AR13" s="23">
        <f t="shared" si="22"/>
        <v>10.725230821700894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/>
      <c r="BB13" s="23"/>
      <c r="BC13" s="23"/>
      <c r="BD13" s="23">
        <v>509601.3</v>
      </c>
      <c r="BE13" s="23">
        <v>127400.5</v>
      </c>
      <c r="BF13" s="23">
        <v>44900.2</v>
      </c>
      <c r="BG13" s="30"/>
      <c r="BH13" s="30"/>
      <c r="BI13" s="30"/>
      <c r="BJ13" s="31">
        <v>10968.6</v>
      </c>
      <c r="BK13" s="31">
        <v>2742.2</v>
      </c>
      <c r="BL13" s="23">
        <v>0</v>
      </c>
      <c r="BM13" s="23"/>
      <c r="BN13" s="23"/>
      <c r="BO13" s="23"/>
      <c r="BP13" s="23"/>
      <c r="BQ13" s="23"/>
      <c r="BR13" s="23"/>
      <c r="BS13" s="26">
        <f t="shared" si="3"/>
        <v>12598.799999999997</v>
      </c>
      <c r="BT13" s="26">
        <f t="shared" si="3"/>
        <v>3030.4</v>
      </c>
      <c r="BU13" s="26">
        <f t="shared" si="3"/>
        <v>288.2</v>
      </c>
      <c r="BV13" s="26">
        <f t="shared" si="25"/>
        <v>9.5102956705385413</v>
      </c>
      <c r="BW13" s="23">
        <f t="shared" si="26"/>
        <v>2.2875194462964732</v>
      </c>
      <c r="BX13" s="27">
        <v>11384.999999999998</v>
      </c>
      <c r="BY13" s="27">
        <v>2742</v>
      </c>
      <c r="BZ13" s="26">
        <v>229.4</v>
      </c>
      <c r="CA13" s="23">
        <v>0</v>
      </c>
      <c r="CB13" s="23">
        <v>0</v>
      </c>
      <c r="CC13" s="26">
        <v>6.4</v>
      </c>
      <c r="CD13" s="23">
        <v>4</v>
      </c>
      <c r="CE13" s="23">
        <v>1</v>
      </c>
      <c r="CF13" s="23">
        <v>0</v>
      </c>
      <c r="CG13" s="27">
        <v>1209.8</v>
      </c>
      <c r="CH13" s="27">
        <v>287.39999999999998</v>
      </c>
      <c r="CI13" s="23">
        <v>52.4</v>
      </c>
      <c r="CJ13" s="23">
        <v>0</v>
      </c>
      <c r="CK13" s="23">
        <v>0</v>
      </c>
      <c r="CL13" s="23"/>
      <c r="CM13" s="23">
        <v>0</v>
      </c>
      <c r="CN13" s="23">
        <v>0</v>
      </c>
      <c r="CO13" s="23">
        <v>0</v>
      </c>
      <c r="CP13" s="27">
        <v>40</v>
      </c>
      <c r="CQ13" s="27">
        <v>10</v>
      </c>
      <c r="CR13" s="23">
        <v>1</v>
      </c>
      <c r="CS13" s="27">
        <v>66742.600000000006</v>
      </c>
      <c r="CT13" s="27">
        <v>14463.199999999999</v>
      </c>
      <c r="CU13" s="23">
        <v>6466.9</v>
      </c>
      <c r="CV13" s="23">
        <v>25820</v>
      </c>
      <c r="CW13" s="23">
        <v>5720</v>
      </c>
      <c r="CX13" s="23">
        <v>1963</v>
      </c>
      <c r="CY13" s="27">
        <v>15000</v>
      </c>
      <c r="CZ13" s="27">
        <v>3750</v>
      </c>
      <c r="DA13" s="23">
        <v>2953.4</v>
      </c>
      <c r="DB13" s="23">
        <v>1200</v>
      </c>
      <c r="DC13" s="23">
        <v>300</v>
      </c>
      <c r="DD13" s="23">
        <v>100</v>
      </c>
      <c r="DE13" s="23"/>
      <c r="DF13" s="23"/>
      <c r="DG13" s="23"/>
      <c r="DH13" s="23">
        <v>600</v>
      </c>
      <c r="DI13" s="23">
        <v>150</v>
      </c>
      <c r="DJ13" s="26">
        <v>183</v>
      </c>
      <c r="DK13" s="26"/>
      <c r="DL13" s="26">
        <f t="shared" si="27"/>
        <v>863855.8</v>
      </c>
      <c r="DM13" s="26">
        <f t="shared" si="27"/>
        <v>212239.80000000002</v>
      </c>
      <c r="DN13" s="26">
        <f t="shared" si="28"/>
        <v>88089.199999999968</v>
      </c>
      <c r="DO13" s="23"/>
      <c r="DP13" s="23"/>
      <c r="DQ13" s="23"/>
      <c r="DR13" s="23">
        <v>6928.5</v>
      </c>
      <c r="DS13" s="23">
        <v>6928.5</v>
      </c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>
        <v>0</v>
      </c>
      <c r="EE13" s="23">
        <v>0</v>
      </c>
      <c r="EF13" s="26">
        <v>0</v>
      </c>
      <c r="EG13" s="26"/>
      <c r="EH13" s="26">
        <f t="shared" si="4"/>
        <v>6928.5</v>
      </c>
      <c r="EI13" s="26">
        <f t="shared" si="4"/>
        <v>6928.5</v>
      </c>
      <c r="EJ13" s="26">
        <f t="shared" si="5"/>
        <v>0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5" t="s">
        <v>52</v>
      </c>
      <c r="C14" s="23">
        <v>0</v>
      </c>
      <c r="D14" s="34">
        <v>0</v>
      </c>
      <c r="E14" s="25">
        <f t="shared" si="6"/>
        <v>12782.099999999999</v>
      </c>
      <c r="F14" s="25">
        <f t="shared" si="6"/>
        <v>3195.5</v>
      </c>
      <c r="G14" s="26">
        <f t="shared" si="0"/>
        <v>662</v>
      </c>
      <c r="H14" s="26">
        <f t="shared" si="1"/>
        <v>20.716632764825533</v>
      </c>
      <c r="I14" s="26">
        <f t="shared" si="2"/>
        <v>5.179117672369955</v>
      </c>
      <c r="J14" s="26">
        <f t="shared" si="7"/>
        <v>5631.7000000000007</v>
      </c>
      <c r="K14" s="26">
        <f t="shared" si="7"/>
        <v>1407.9</v>
      </c>
      <c r="L14" s="26">
        <f t="shared" si="7"/>
        <v>66.099999999999994</v>
      </c>
      <c r="M14" s="26">
        <f t="shared" si="8"/>
        <v>4.694935719866467</v>
      </c>
      <c r="N14" s="26">
        <f t="shared" si="9"/>
        <v>1.1737130884102489</v>
      </c>
      <c r="O14" s="26">
        <f t="shared" si="10"/>
        <v>2880.8</v>
      </c>
      <c r="P14" s="26">
        <f t="shared" si="10"/>
        <v>720.2</v>
      </c>
      <c r="Q14" s="26">
        <f t="shared" si="10"/>
        <v>66.099999999999994</v>
      </c>
      <c r="R14" s="26">
        <f t="shared" si="11"/>
        <v>9.1780061094140493</v>
      </c>
      <c r="S14" s="23">
        <f t="shared" si="12"/>
        <v>2.2945015273535123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2150.9</v>
      </c>
      <c r="Z14" s="35">
        <v>537.70000000000005</v>
      </c>
      <c r="AA14" s="26"/>
      <c r="AB14" s="26">
        <f t="shared" si="15"/>
        <v>0</v>
      </c>
      <c r="AC14" s="23">
        <f t="shared" si="16"/>
        <v>0</v>
      </c>
      <c r="AD14" s="23">
        <v>2714.8</v>
      </c>
      <c r="AE14" s="23">
        <v>678.7</v>
      </c>
      <c r="AF14" s="23">
        <v>66.099999999999994</v>
      </c>
      <c r="AG14" s="26">
        <f t="shared" si="17"/>
        <v>9.7392073080889912</v>
      </c>
      <c r="AH14" s="23">
        <f t="shared" si="18"/>
        <v>2.4348018270222478</v>
      </c>
      <c r="AI14" s="27">
        <v>166</v>
      </c>
      <c r="AJ14" s="27">
        <v>41.5</v>
      </c>
      <c r="AK14" s="26">
        <v>0</v>
      </c>
      <c r="AL14" s="26">
        <f t="shared" si="19"/>
        <v>0</v>
      </c>
      <c r="AM14" s="23">
        <f t="shared" si="20"/>
        <v>0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/>
      <c r="BB14" s="23"/>
      <c r="BC14" s="23"/>
      <c r="BD14" s="23">
        <v>7150.4</v>
      </c>
      <c r="BE14" s="23">
        <v>1787.6</v>
      </c>
      <c r="BF14" s="23">
        <v>595.9</v>
      </c>
      <c r="BG14" s="30"/>
      <c r="BH14" s="30"/>
      <c r="BI14" s="30"/>
      <c r="BJ14" s="31"/>
      <c r="BK14" s="31"/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150</v>
      </c>
      <c r="BU14" s="26">
        <f t="shared" si="3"/>
        <v>0</v>
      </c>
      <c r="BV14" s="26">
        <f t="shared" si="25"/>
        <v>0</v>
      </c>
      <c r="BW14" s="23">
        <f t="shared" si="26"/>
        <v>0</v>
      </c>
      <c r="BX14" s="27">
        <v>600</v>
      </c>
      <c r="BY14" s="27">
        <v>150</v>
      </c>
      <c r="BZ14" s="26"/>
      <c r="CA14" s="23"/>
      <c r="CB14" s="23"/>
      <c r="CC14" s="26">
        <v>0</v>
      </c>
      <c r="CD14" s="23">
        <v>0</v>
      </c>
      <c r="CE14" s="23">
        <v>0</v>
      </c>
      <c r="CF14" s="23">
        <v>0</v>
      </c>
      <c r="CG14" s="27"/>
      <c r="CH14" s="27"/>
      <c r="CI14" s="23"/>
      <c r="CJ14" s="23"/>
      <c r="CK14" s="23"/>
      <c r="CL14" s="23"/>
      <c r="CM14" s="23"/>
      <c r="CN14" s="23"/>
      <c r="CO14" s="23"/>
      <c r="CP14" s="27"/>
      <c r="CQ14" s="27"/>
      <c r="CR14" s="23"/>
      <c r="CS14" s="27"/>
      <c r="CT14" s="27"/>
      <c r="CU14" s="23"/>
      <c r="CV14" s="27"/>
      <c r="CW14" s="27"/>
      <c r="CX14" s="23"/>
      <c r="CY14" s="27"/>
      <c r="CZ14" s="27"/>
      <c r="DA14" s="23"/>
      <c r="DB14" s="23"/>
      <c r="DC14" s="23"/>
      <c r="DD14" s="23"/>
      <c r="DE14" s="23"/>
      <c r="DF14" s="23"/>
      <c r="DG14" s="23"/>
      <c r="DH14" s="23">
        <v>0</v>
      </c>
      <c r="DI14" s="23"/>
      <c r="DJ14" s="26"/>
      <c r="DK14" s="26"/>
      <c r="DL14" s="26">
        <f t="shared" si="27"/>
        <v>12782.099999999999</v>
      </c>
      <c r="DM14" s="26">
        <f t="shared" si="27"/>
        <v>3195.5</v>
      </c>
      <c r="DN14" s="26">
        <f t="shared" si="28"/>
        <v>662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0</v>
      </c>
      <c r="EE14" s="23"/>
      <c r="EF14" s="26"/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5" t="s">
        <v>53</v>
      </c>
      <c r="C15" s="23">
        <v>0</v>
      </c>
      <c r="D15" s="34">
        <v>0</v>
      </c>
      <c r="E15" s="25">
        <f t="shared" si="6"/>
        <v>2279482.3999999994</v>
      </c>
      <c r="F15" s="25">
        <f t="shared" si="6"/>
        <v>480107.68</v>
      </c>
      <c r="G15" s="26">
        <f t="shared" si="0"/>
        <v>172892.52800000005</v>
      </c>
      <c r="H15" s="26">
        <f t="shared" si="1"/>
        <v>36.011198154547344</v>
      </c>
      <c r="I15" s="26">
        <f t="shared" si="2"/>
        <v>7.5847274802384996</v>
      </c>
      <c r="J15" s="26">
        <f t="shared" si="7"/>
        <v>1042281.2</v>
      </c>
      <c r="K15" s="26">
        <f t="shared" si="7"/>
        <v>170807.38</v>
      </c>
      <c r="L15" s="26">
        <f t="shared" si="7"/>
        <v>70568.428</v>
      </c>
      <c r="M15" s="26">
        <f t="shared" si="8"/>
        <v>41.314624695958685</v>
      </c>
      <c r="N15" s="26">
        <f t="shared" si="9"/>
        <v>6.7705747738710063</v>
      </c>
      <c r="O15" s="26">
        <f t="shared" si="10"/>
        <v>618746</v>
      </c>
      <c r="P15" s="26">
        <f t="shared" si="10"/>
        <v>92812.2</v>
      </c>
      <c r="Q15" s="26">
        <f t="shared" si="10"/>
        <v>39133.349000000002</v>
      </c>
      <c r="R15" s="26">
        <f t="shared" si="11"/>
        <v>42.164013998159724</v>
      </c>
      <c r="S15" s="23">
        <f t="shared" si="12"/>
        <v>6.3246225430144198</v>
      </c>
      <c r="T15" s="27">
        <v>0</v>
      </c>
      <c r="U15" s="27">
        <v>0</v>
      </c>
      <c r="V15" s="26">
        <v>502.85500000000002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2142.9749999999999</v>
      </c>
      <c r="AB15" s="26" t="e">
        <f t="shared" si="15"/>
        <v>#DIV/0!</v>
      </c>
      <c r="AC15" s="23" t="e">
        <f t="shared" si="16"/>
        <v>#DIV/0!</v>
      </c>
      <c r="AD15" s="23">
        <v>196628</v>
      </c>
      <c r="AE15" s="23">
        <v>29494.2</v>
      </c>
      <c r="AF15" s="23">
        <v>5548.48</v>
      </c>
      <c r="AG15" s="26">
        <f t="shared" si="17"/>
        <v>18.812105430898278</v>
      </c>
      <c r="AH15" s="23">
        <f t="shared" si="18"/>
        <v>2.8218158146347418</v>
      </c>
      <c r="AI15" s="27">
        <v>422118</v>
      </c>
      <c r="AJ15" s="27">
        <v>63318</v>
      </c>
      <c r="AK15" s="26">
        <v>33082.014000000003</v>
      </c>
      <c r="AL15" s="26">
        <f t="shared" si="19"/>
        <v>52.247408319909042</v>
      </c>
      <c r="AM15" s="23">
        <f t="shared" si="20"/>
        <v>7.8371483803107198</v>
      </c>
      <c r="AN15" s="27">
        <v>59094.6</v>
      </c>
      <c r="AO15" s="27">
        <v>14773.6</v>
      </c>
      <c r="AP15" s="26">
        <v>10706.92</v>
      </c>
      <c r="AQ15" s="26">
        <f t="shared" si="21"/>
        <v>72.473330806303139</v>
      </c>
      <c r="AR15" s="23">
        <f t="shared" si="22"/>
        <v>18.118271381818303</v>
      </c>
      <c r="AS15" s="29">
        <v>44100</v>
      </c>
      <c r="AT15" s="29">
        <v>6650</v>
      </c>
      <c r="AU15" s="26">
        <v>2938</v>
      </c>
      <c r="AV15" s="26">
        <f t="shared" si="23"/>
        <v>44.180451127819545</v>
      </c>
      <c r="AW15" s="23">
        <f t="shared" si="24"/>
        <v>6.6621315192743769</v>
      </c>
      <c r="AX15" s="28">
        <v>0</v>
      </c>
      <c r="AY15" s="28">
        <v>0</v>
      </c>
      <c r="AZ15" s="23">
        <v>0</v>
      </c>
      <c r="BA15" s="23"/>
      <c r="BB15" s="23"/>
      <c r="BC15" s="23"/>
      <c r="BD15" s="23">
        <v>1227888.7</v>
      </c>
      <c r="BE15" s="23">
        <v>306972.17499999999</v>
      </c>
      <c r="BF15" s="23">
        <v>102324.1</v>
      </c>
      <c r="BG15" s="30"/>
      <c r="BH15" s="30"/>
      <c r="BI15" s="30"/>
      <c r="BJ15" s="31">
        <v>2832.5</v>
      </c>
      <c r="BK15" s="31">
        <v>708.125</v>
      </c>
      <c r="BL15" s="23">
        <v>0</v>
      </c>
      <c r="BM15" s="23"/>
      <c r="BN15" s="23"/>
      <c r="BO15" s="23"/>
      <c r="BP15" s="23"/>
      <c r="BQ15" s="23"/>
      <c r="BR15" s="23"/>
      <c r="BS15" s="26">
        <f t="shared" si="3"/>
        <v>45036.9</v>
      </c>
      <c r="BT15" s="26">
        <f t="shared" si="3"/>
        <v>11259.2</v>
      </c>
      <c r="BU15" s="26">
        <f t="shared" si="3"/>
        <v>2599.9179999999997</v>
      </c>
      <c r="BV15" s="26">
        <f t="shared" si="25"/>
        <v>23.091498507886879</v>
      </c>
      <c r="BW15" s="23">
        <f t="shared" si="26"/>
        <v>5.7728618088722792</v>
      </c>
      <c r="BX15" s="27">
        <v>40613</v>
      </c>
      <c r="BY15" s="27">
        <v>10153.200000000001</v>
      </c>
      <c r="BZ15" s="26">
        <v>2416.9279999999999</v>
      </c>
      <c r="CA15" s="23">
        <v>0</v>
      </c>
      <c r="CB15" s="23">
        <v>0</v>
      </c>
      <c r="CC15" s="26">
        <v>70.790000000000006</v>
      </c>
      <c r="CD15" s="23">
        <v>0</v>
      </c>
      <c r="CE15" s="23">
        <v>0</v>
      </c>
      <c r="CF15" s="23">
        <v>0</v>
      </c>
      <c r="CG15" s="27">
        <v>4423.8999999999996</v>
      </c>
      <c r="CH15" s="27">
        <v>1106</v>
      </c>
      <c r="CI15" s="23">
        <v>112.2</v>
      </c>
      <c r="CJ15" s="23">
        <v>0</v>
      </c>
      <c r="CK15" s="23">
        <v>0</v>
      </c>
      <c r="CL15" s="23"/>
      <c r="CM15" s="23">
        <v>6480</v>
      </c>
      <c r="CN15" s="23">
        <v>1620</v>
      </c>
      <c r="CO15" s="23">
        <v>0</v>
      </c>
      <c r="CP15" s="27">
        <v>7168.5</v>
      </c>
      <c r="CQ15" s="27">
        <v>1792.1</v>
      </c>
      <c r="CR15" s="23">
        <v>405.2</v>
      </c>
      <c r="CS15" s="27">
        <v>235135.2</v>
      </c>
      <c r="CT15" s="27">
        <v>35270.28</v>
      </c>
      <c r="CU15" s="23">
        <v>9969.2780000000002</v>
      </c>
      <c r="CV15" s="23">
        <v>84129</v>
      </c>
      <c r="CW15" s="23">
        <v>12619.4</v>
      </c>
      <c r="CX15" s="23">
        <v>5265.348</v>
      </c>
      <c r="CY15" s="27">
        <v>28000</v>
      </c>
      <c r="CZ15" s="27">
        <v>7000</v>
      </c>
      <c r="DA15" s="26">
        <v>2672.788</v>
      </c>
      <c r="DB15" s="23">
        <v>1500</v>
      </c>
      <c r="DC15" s="23">
        <v>375</v>
      </c>
      <c r="DD15" s="23">
        <v>0</v>
      </c>
      <c r="DE15" s="23"/>
      <c r="DF15" s="23"/>
      <c r="DG15" s="23"/>
      <c r="DH15" s="23">
        <v>3500</v>
      </c>
      <c r="DI15" s="23">
        <v>875</v>
      </c>
      <c r="DJ15" s="26">
        <v>0</v>
      </c>
      <c r="DK15" s="26"/>
      <c r="DL15" s="26">
        <f t="shared" si="27"/>
        <v>2279482.3999999994</v>
      </c>
      <c r="DM15" s="26">
        <f t="shared" si="27"/>
        <v>480107.68</v>
      </c>
      <c r="DN15" s="26">
        <f t="shared" si="28"/>
        <v>172892.52800000005</v>
      </c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>
        <v>7800</v>
      </c>
      <c r="EE15" s="23">
        <v>1950</v>
      </c>
      <c r="EF15" s="26">
        <v>0</v>
      </c>
      <c r="EG15" s="26"/>
      <c r="EH15" s="26">
        <f t="shared" si="4"/>
        <v>7800</v>
      </c>
      <c r="EI15" s="26">
        <f t="shared" si="4"/>
        <v>1950</v>
      </c>
      <c r="EJ15" s="26">
        <f t="shared" si="5"/>
        <v>0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22">
        <v>7</v>
      </c>
      <c r="B16" s="45" t="s">
        <v>51</v>
      </c>
      <c r="C16" s="23">
        <v>0</v>
      </c>
      <c r="D16" s="34">
        <v>0</v>
      </c>
      <c r="E16" s="25">
        <f t="shared" si="6"/>
        <v>3286599.7</v>
      </c>
      <c r="F16" s="25">
        <f t="shared" si="6"/>
        <v>821649.9</v>
      </c>
      <c r="G16" s="26">
        <f t="shared" si="0"/>
        <v>267807.59999999998</v>
      </c>
      <c r="H16" s="26">
        <f t="shared" si="1"/>
        <v>32.593882138852564</v>
      </c>
      <c r="I16" s="26">
        <f t="shared" si="2"/>
        <v>8.1484702867830237</v>
      </c>
      <c r="J16" s="26">
        <f t="shared" si="7"/>
        <v>942300</v>
      </c>
      <c r="K16" s="26">
        <f t="shared" si="7"/>
        <v>235575</v>
      </c>
      <c r="L16" s="26">
        <f t="shared" si="7"/>
        <v>72449.3</v>
      </c>
      <c r="M16" s="26">
        <f t="shared" si="8"/>
        <v>30.754239626445933</v>
      </c>
      <c r="N16" s="26">
        <f t="shared" si="9"/>
        <v>7.6885599066114834</v>
      </c>
      <c r="O16" s="26">
        <f t="shared" si="10"/>
        <v>686000</v>
      </c>
      <c r="P16" s="26">
        <f t="shared" si="10"/>
        <v>171500</v>
      </c>
      <c r="Q16" s="26">
        <f t="shared" si="10"/>
        <v>49564.7</v>
      </c>
      <c r="R16" s="26">
        <f t="shared" si="11"/>
        <v>28.900699708454809</v>
      </c>
      <c r="S16" s="23">
        <f t="shared" si="12"/>
        <v>7.2251749271137022</v>
      </c>
      <c r="T16" s="27">
        <v>6000</v>
      </c>
      <c r="U16" s="27">
        <v>1500</v>
      </c>
      <c r="V16" s="26">
        <v>420.8</v>
      </c>
      <c r="W16" s="26">
        <f t="shared" si="13"/>
        <v>28.053333333333335</v>
      </c>
      <c r="X16" s="23">
        <f t="shared" si="14"/>
        <v>7.0133333333333336</v>
      </c>
      <c r="Y16" s="35">
        <v>25500</v>
      </c>
      <c r="Z16" s="35">
        <v>6375</v>
      </c>
      <c r="AA16" s="26">
        <v>6863.5</v>
      </c>
      <c r="AB16" s="26">
        <f t="shared" si="15"/>
        <v>107.66274509803921</v>
      </c>
      <c r="AC16" s="23">
        <f t="shared" si="16"/>
        <v>26.915686274509802</v>
      </c>
      <c r="AD16" s="23">
        <v>260000</v>
      </c>
      <c r="AE16" s="23">
        <v>65000</v>
      </c>
      <c r="AF16" s="23">
        <v>11422.8</v>
      </c>
      <c r="AG16" s="26">
        <f t="shared" si="17"/>
        <v>17.573538461538458</v>
      </c>
      <c r="AH16" s="23">
        <f t="shared" si="18"/>
        <v>4.3933846153846146</v>
      </c>
      <c r="AI16" s="27">
        <v>420000</v>
      </c>
      <c r="AJ16" s="27">
        <v>105000</v>
      </c>
      <c r="AK16" s="26">
        <v>37721.1</v>
      </c>
      <c r="AL16" s="26">
        <f t="shared" si="19"/>
        <v>35.924857142857142</v>
      </c>
      <c r="AM16" s="23">
        <f t="shared" si="20"/>
        <v>8.9812142857142856</v>
      </c>
      <c r="AN16" s="27">
        <v>18300</v>
      </c>
      <c r="AO16" s="27">
        <v>4575</v>
      </c>
      <c r="AP16" s="26">
        <v>5517.2</v>
      </c>
      <c r="AQ16" s="26">
        <f t="shared" si="21"/>
        <v>120.59453551912569</v>
      </c>
      <c r="AR16" s="23">
        <f t="shared" si="22"/>
        <v>30.148633879781421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/>
      <c r="BB16" s="23"/>
      <c r="BC16" s="23"/>
      <c r="BD16" s="23">
        <v>2344299.7000000002</v>
      </c>
      <c r="BE16" s="23">
        <v>586074.9</v>
      </c>
      <c r="BF16" s="23">
        <v>195358.3</v>
      </c>
      <c r="BG16" s="30"/>
      <c r="BH16" s="30"/>
      <c r="BI16" s="30"/>
      <c r="BJ16" s="31"/>
      <c r="BK16" s="31"/>
      <c r="BL16" s="23"/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13125</v>
      </c>
      <c r="BU16" s="26">
        <f t="shared" si="3"/>
        <v>2925.5</v>
      </c>
      <c r="BV16" s="26">
        <f t="shared" si="25"/>
        <v>22.289523809523811</v>
      </c>
      <c r="BW16" s="23">
        <f t="shared" si="26"/>
        <v>5.5723809523809527</v>
      </c>
      <c r="BX16" s="27">
        <v>40000</v>
      </c>
      <c r="BY16" s="27">
        <v>10000</v>
      </c>
      <c r="BZ16" s="26">
        <v>2035</v>
      </c>
      <c r="CA16" s="23">
        <v>0</v>
      </c>
      <c r="CB16" s="23">
        <v>0</v>
      </c>
      <c r="CC16" s="26">
        <v>0</v>
      </c>
      <c r="CD16" s="23">
        <v>0</v>
      </c>
      <c r="CE16" s="23">
        <v>0</v>
      </c>
      <c r="CF16" s="23">
        <v>0</v>
      </c>
      <c r="CG16" s="27">
        <v>12500</v>
      </c>
      <c r="CH16" s="27">
        <v>3125</v>
      </c>
      <c r="CI16" s="23">
        <v>890.5</v>
      </c>
      <c r="CJ16" s="23">
        <v>0</v>
      </c>
      <c r="CK16" s="23">
        <v>0</v>
      </c>
      <c r="CL16" s="23"/>
      <c r="CM16" s="23"/>
      <c r="CN16" s="23"/>
      <c r="CO16" s="23"/>
      <c r="CP16" s="27">
        <v>25000</v>
      </c>
      <c r="CQ16" s="27">
        <v>6250</v>
      </c>
      <c r="CR16" s="23">
        <v>2057.3000000000002</v>
      </c>
      <c r="CS16" s="27">
        <v>112000</v>
      </c>
      <c r="CT16" s="27">
        <v>28000</v>
      </c>
      <c r="CU16" s="23">
        <v>4005.7</v>
      </c>
      <c r="CV16" s="23">
        <v>25000</v>
      </c>
      <c r="CW16" s="23">
        <v>6250</v>
      </c>
      <c r="CX16" s="23">
        <v>1734.2</v>
      </c>
      <c r="CY16" s="27">
        <v>23000</v>
      </c>
      <c r="CZ16" s="27">
        <v>5750</v>
      </c>
      <c r="DA16" s="23">
        <v>524.4</v>
      </c>
      <c r="DB16" s="23">
        <v>0</v>
      </c>
      <c r="DC16" s="23">
        <v>0</v>
      </c>
      <c r="DD16" s="23">
        <v>390</v>
      </c>
      <c r="DE16" s="23"/>
      <c r="DF16" s="23"/>
      <c r="DG16" s="23"/>
      <c r="DH16" s="23">
        <v>0</v>
      </c>
      <c r="DI16" s="23">
        <v>0</v>
      </c>
      <c r="DJ16" s="26">
        <v>601</v>
      </c>
      <c r="DK16" s="26"/>
      <c r="DL16" s="26">
        <f t="shared" si="27"/>
        <v>3286599.7</v>
      </c>
      <c r="DM16" s="26">
        <f t="shared" si="27"/>
        <v>821649.9</v>
      </c>
      <c r="DN16" s="26">
        <f t="shared" si="28"/>
        <v>267807.59999999998</v>
      </c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158">
        <v>0</v>
      </c>
      <c r="EE16" s="158"/>
      <c r="EF16" s="26"/>
      <c r="EG16" s="26"/>
      <c r="EH16" s="26">
        <f t="shared" si="4"/>
        <v>0</v>
      </c>
      <c r="EI16" s="26">
        <f t="shared" si="4"/>
        <v>0</v>
      </c>
      <c r="EJ16" s="26">
        <f t="shared" si="5"/>
        <v>0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5" t="s">
        <v>61</v>
      </c>
      <c r="C17" s="23">
        <v>0</v>
      </c>
      <c r="D17" s="34">
        <v>0</v>
      </c>
      <c r="E17" s="25">
        <f t="shared" si="6"/>
        <v>651104</v>
      </c>
      <c r="F17" s="25">
        <f t="shared" si="6"/>
        <v>137000.90000000002</v>
      </c>
      <c r="G17" s="26">
        <f t="shared" si="0"/>
        <v>50221.399999999994</v>
      </c>
      <c r="H17" s="26">
        <f t="shared" si="1"/>
        <v>36.657715387271168</v>
      </c>
      <c r="I17" s="26">
        <f t="shared" si="2"/>
        <v>7.7132685408168271</v>
      </c>
      <c r="J17" s="26">
        <f t="shared" si="7"/>
        <v>224100</v>
      </c>
      <c r="K17" s="26">
        <f t="shared" si="7"/>
        <v>30250</v>
      </c>
      <c r="L17" s="26">
        <f t="shared" si="7"/>
        <v>14728.5</v>
      </c>
      <c r="M17" s="26">
        <f t="shared" si="8"/>
        <v>48.68925619834711</v>
      </c>
      <c r="N17" s="26">
        <f t="shared" si="9"/>
        <v>6.5722891566265051</v>
      </c>
      <c r="O17" s="26">
        <f t="shared" si="10"/>
        <v>158000</v>
      </c>
      <c r="P17" s="26">
        <f t="shared" si="10"/>
        <v>27650</v>
      </c>
      <c r="Q17" s="26">
        <f t="shared" si="10"/>
        <v>13011.599999999999</v>
      </c>
      <c r="R17" s="26">
        <f t="shared" si="11"/>
        <v>47.058227848101261</v>
      </c>
      <c r="S17" s="23">
        <f t="shared" si="12"/>
        <v>8.2351898734177205</v>
      </c>
      <c r="T17" s="27">
        <v>1000</v>
      </c>
      <c r="U17" s="27">
        <v>650</v>
      </c>
      <c r="V17" s="26">
        <v>555</v>
      </c>
      <c r="W17" s="26">
        <f t="shared" si="13"/>
        <v>85.384615384615387</v>
      </c>
      <c r="X17" s="23">
        <f t="shared" si="14"/>
        <v>55.500000000000007</v>
      </c>
      <c r="Y17" s="35">
        <v>25000</v>
      </c>
      <c r="Z17" s="35">
        <v>600</v>
      </c>
      <c r="AA17" s="26">
        <v>259.5</v>
      </c>
      <c r="AB17" s="26">
        <f t="shared" si="15"/>
        <v>43.25</v>
      </c>
      <c r="AC17" s="23">
        <f t="shared" si="16"/>
        <v>1.038</v>
      </c>
      <c r="AD17" s="23">
        <v>82000</v>
      </c>
      <c r="AE17" s="23">
        <v>11000</v>
      </c>
      <c r="AF17" s="23">
        <v>3913.7</v>
      </c>
      <c r="AG17" s="26">
        <f t="shared" si="17"/>
        <v>35.579090909090908</v>
      </c>
      <c r="AH17" s="23">
        <f t="shared" si="18"/>
        <v>4.7728048780487802</v>
      </c>
      <c r="AI17" s="27">
        <v>75000</v>
      </c>
      <c r="AJ17" s="27">
        <v>16000</v>
      </c>
      <c r="AK17" s="26">
        <v>8542.9</v>
      </c>
      <c r="AL17" s="26">
        <f t="shared" si="19"/>
        <v>53.393124999999998</v>
      </c>
      <c r="AM17" s="23">
        <f t="shared" si="20"/>
        <v>11.390533333333334</v>
      </c>
      <c r="AN17" s="27">
        <v>3600</v>
      </c>
      <c r="AO17" s="27">
        <v>100</v>
      </c>
      <c r="AP17" s="26">
        <v>0</v>
      </c>
      <c r="AQ17" s="26">
        <f t="shared" si="21"/>
        <v>0</v>
      </c>
      <c r="AR17" s="23">
        <f t="shared" si="22"/>
        <v>0</v>
      </c>
      <c r="AS17" s="29">
        <v>2500</v>
      </c>
      <c r="AT17" s="29">
        <v>400</v>
      </c>
      <c r="AU17" s="26">
        <v>187</v>
      </c>
      <c r="AV17" s="26">
        <f t="shared" si="23"/>
        <v>46.75</v>
      </c>
      <c r="AW17" s="23">
        <f t="shared" si="24"/>
        <v>7.48</v>
      </c>
      <c r="AX17" s="28">
        <v>0</v>
      </c>
      <c r="AY17" s="28">
        <v>0</v>
      </c>
      <c r="AZ17" s="23">
        <v>0</v>
      </c>
      <c r="BA17" s="23"/>
      <c r="BB17" s="23"/>
      <c r="BC17" s="23"/>
      <c r="BD17" s="23">
        <v>425914.5</v>
      </c>
      <c r="BE17" s="23">
        <v>106478.6</v>
      </c>
      <c r="BF17" s="23">
        <v>35492.9</v>
      </c>
      <c r="BG17" s="30"/>
      <c r="BH17" s="30"/>
      <c r="BI17" s="30"/>
      <c r="BJ17" s="31">
        <v>1089.5</v>
      </c>
      <c r="BK17" s="31">
        <v>272.3</v>
      </c>
      <c r="BL17" s="23">
        <v>0</v>
      </c>
      <c r="BM17" s="23"/>
      <c r="BN17" s="23"/>
      <c r="BO17" s="23"/>
      <c r="BP17" s="23"/>
      <c r="BQ17" s="23"/>
      <c r="BR17" s="23"/>
      <c r="BS17" s="26">
        <f t="shared" si="3"/>
        <v>11000</v>
      </c>
      <c r="BT17" s="26">
        <f t="shared" si="3"/>
        <v>900</v>
      </c>
      <c r="BU17" s="26">
        <f t="shared" si="3"/>
        <v>468.2</v>
      </c>
      <c r="BV17" s="26">
        <f t="shared" si="25"/>
        <v>52.022222222222226</v>
      </c>
      <c r="BW17" s="23">
        <f t="shared" si="26"/>
        <v>4.2563636363636368</v>
      </c>
      <c r="BX17" s="27">
        <v>10000</v>
      </c>
      <c r="BY17" s="27">
        <v>700</v>
      </c>
      <c r="BZ17" s="26">
        <v>318.5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200</v>
      </c>
      <c r="CI17" s="23">
        <v>149.69999999999999</v>
      </c>
      <c r="CJ17" s="23">
        <v>0</v>
      </c>
      <c r="CK17" s="23">
        <v>0</v>
      </c>
      <c r="CL17" s="23"/>
      <c r="CM17" s="23"/>
      <c r="CN17" s="23"/>
      <c r="CO17" s="23"/>
      <c r="CP17" s="27"/>
      <c r="CQ17" s="27"/>
      <c r="CR17" s="23">
        <v>394.2</v>
      </c>
      <c r="CS17" s="27">
        <v>11000</v>
      </c>
      <c r="CT17" s="27">
        <v>200</v>
      </c>
      <c r="CU17" s="23">
        <v>65</v>
      </c>
      <c r="CV17" s="23">
        <v>3000</v>
      </c>
      <c r="CW17" s="23">
        <v>75</v>
      </c>
      <c r="CX17" s="23">
        <v>25</v>
      </c>
      <c r="CY17" s="27">
        <v>11000</v>
      </c>
      <c r="CZ17" s="27">
        <v>200</v>
      </c>
      <c r="DA17" s="23">
        <v>0</v>
      </c>
      <c r="DB17" s="23"/>
      <c r="DC17" s="23"/>
      <c r="DD17" s="23"/>
      <c r="DE17" s="23"/>
      <c r="DF17" s="23"/>
      <c r="DG17" s="23"/>
      <c r="DH17" s="23">
        <v>2000</v>
      </c>
      <c r="DI17" s="23">
        <v>200</v>
      </c>
      <c r="DJ17" s="26">
        <v>343</v>
      </c>
      <c r="DK17" s="26"/>
      <c r="DL17" s="26">
        <f t="shared" si="27"/>
        <v>651104</v>
      </c>
      <c r="DM17" s="26">
        <f t="shared" si="27"/>
        <v>137000.90000000002</v>
      </c>
      <c r="DN17" s="26">
        <f t="shared" si="28"/>
        <v>50221.399999999994</v>
      </c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>
        <v>0</v>
      </c>
      <c r="EE17" s="23"/>
      <c r="EF17" s="26"/>
      <c r="EG17" s="26"/>
      <c r="EH17" s="26">
        <f t="shared" si="4"/>
        <v>0</v>
      </c>
      <c r="EI17" s="26">
        <f t="shared" si="4"/>
        <v>0</v>
      </c>
      <c r="EJ17" s="26">
        <f t="shared" si="5"/>
        <v>0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6" t="s">
        <v>54</v>
      </c>
      <c r="C18" s="36">
        <f>SUM(C10:C17)</f>
        <v>69614.399999999994</v>
      </c>
      <c r="D18" s="36">
        <f>SUM(D10:D17)</f>
        <v>0</v>
      </c>
      <c r="E18" s="36">
        <f>SUM(E10:E17)</f>
        <v>11536454</v>
      </c>
      <c r="F18" s="36">
        <f>SUM(F10:F17)</f>
        <v>2984917.78</v>
      </c>
      <c r="G18" s="36">
        <f>SUM(G10:G17)</f>
        <v>911179.61700000009</v>
      </c>
      <c r="H18" s="26">
        <f>G18/F18*100</f>
        <v>30.526121124850551</v>
      </c>
      <c r="I18" s="26">
        <f>G18/E18*100</f>
        <v>7.8982642066617705</v>
      </c>
      <c r="J18" s="36">
        <f>SUM(J10:J17)</f>
        <v>4293572.0999999996</v>
      </c>
      <c r="K18" s="36">
        <f>SUM(K10:K17)</f>
        <v>852388.68</v>
      </c>
      <c r="L18" s="36">
        <f>SUM(L10:L17)</f>
        <v>340353.61699999997</v>
      </c>
      <c r="M18" s="26">
        <f>L18/K18*100</f>
        <v>39.929391952976189</v>
      </c>
      <c r="N18" s="26">
        <f>L18/J18*100</f>
        <v>7.9270502293416714</v>
      </c>
      <c r="O18" s="36">
        <f>SUM(O10:O17)</f>
        <v>2629054</v>
      </c>
      <c r="P18" s="36">
        <f>SUM(P10:P17)</f>
        <v>510567.7</v>
      </c>
      <c r="Q18" s="36">
        <f>SUM(Q10:Q17)</f>
        <v>207462.73400000003</v>
      </c>
      <c r="R18" s="26">
        <f>Q18/P18*100</f>
        <v>40.633736525048491</v>
      </c>
      <c r="S18" s="23">
        <f>Q18/O18*100</f>
        <v>7.8911552976850237</v>
      </c>
      <c r="T18" s="36">
        <f>SUM(T10:T17)</f>
        <v>103419.6</v>
      </c>
      <c r="U18" s="36">
        <f>SUM(U10:U17)</f>
        <v>20958.7</v>
      </c>
      <c r="V18" s="36">
        <f>SUM(V10:V17)</f>
        <v>4577.6710000000003</v>
      </c>
      <c r="W18" s="26">
        <f>V18/U18*100</f>
        <v>21.841388063190941</v>
      </c>
      <c r="X18" s="23">
        <f>V18/T18*100</f>
        <v>4.4263089395046968</v>
      </c>
      <c r="Y18" s="36">
        <f>SUM(Y10:Y17)</f>
        <v>144554.20000000001</v>
      </c>
      <c r="Z18" s="36">
        <f>SUM(Z10:Z17)</f>
        <v>27012.3</v>
      </c>
      <c r="AA18" s="36">
        <f>SUM(AA10:AA17)</f>
        <v>16760.116000000002</v>
      </c>
      <c r="AB18" s="26">
        <f>AA18/Z18*100</f>
        <v>62.046238195192572</v>
      </c>
      <c r="AC18" s="23">
        <f>AA18/Y18*100</f>
        <v>11.594347310558947</v>
      </c>
      <c r="AD18" s="36">
        <f>SUM(AD10:AD17)</f>
        <v>846239.2</v>
      </c>
      <c r="AE18" s="36">
        <f>SUM(AE10:AE17)</f>
        <v>150107.4</v>
      </c>
      <c r="AF18" s="36">
        <f>SUM(AF10:AF17)</f>
        <v>41566.829999999994</v>
      </c>
      <c r="AG18" s="26">
        <f t="shared" si="17"/>
        <v>27.691392962638751</v>
      </c>
      <c r="AH18" s="23">
        <f t="shared" si="18"/>
        <v>4.911948063857122</v>
      </c>
      <c r="AI18" s="36">
        <f>SUM(AI10:AI17)</f>
        <v>1679395.2</v>
      </c>
      <c r="AJ18" s="36">
        <f>SUM(AJ10:AJ17)</f>
        <v>339501.6</v>
      </c>
      <c r="AK18" s="36">
        <f>SUM(AK10:AK17)</f>
        <v>161318.23300000001</v>
      </c>
      <c r="AL18" s="26">
        <f>AK18/AJ18*100</f>
        <v>47.516192265367827</v>
      </c>
      <c r="AM18" s="23">
        <f>AK18/AI18*100</f>
        <v>9.6057338379912007</v>
      </c>
      <c r="AN18" s="36">
        <f>SUM(AN10:AN17)</f>
        <v>187074.9</v>
      </c>
      <c r="AO18" s="36">
        <f>SUM(AO10:AO17)</f>
        <v>50927.6</v>
      </c>
      <c r="AP18" s="36">
        <f>SUM(AP10:AP17)</f>
        <v>33786.199999999997</v>
      </c>
      <c r="AQ18" s="26">
        <f>AP18/AO18*100</f>
        <v>66.341630078778508</v>
      </c>
      <c r="AR18" s="23">
        <f>AP18/AN18*100</f>
        <v>18.060252871978015</v>
      </c>
      <c r="AS18" s="36">
        <f>SUM(AS10:AS17)</f>
        <v>80600</v>
      </c>
      <c r="AT18" s="36">
        <f>SUM(AT10:AT17)</f>
        <v>14950</v>
      </c>
      <c r="AU18" s="36">
        <f>SUM(AU10:AU17)</f>
        <v>6412.3</v>
      </c>
      <c r="AV18" s="26">
        <f>AU18/AT18*100</f>
        <v>42.891638795986623</v>
      </c>
      <c r="AW18" s="23">
        <f>AU18/AS18*100</f>
        <v>7.9557071960297767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6820709.5</v>
      </c>
      <c r="BE18" s="36">
        <f t="shared" si="29"/>
        <v>1732229.875</v>
      </c>
      <c r="BF18" s="36">
        <f t="shared" si="29"/>
        <v>570826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17179.2</v>
      </c>
      <c r="BK18" s="36">
        <f t="shared" si="29"/>
        <v>4294.7249999999995</v>
      </c>
      <c r="BL18" s="36">
        <f t="shared" si="29"/>
        <v>0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180592.6</v>
      </c>
      <c r="BT18" s="36">
        <f t="shared" si="29"/>
        <v>40863.699999999997</v>
      </c>
      <c r="BU18" s="36">
        <f t="shared" si="29"/>
        <v>10279.019</v>
      </c>
      <c r="BV18" s="26">
        <f>BU18/BT18*100</f>
        <v>25.15440109436982</v>
      </c>
      <c r="BW18" s="23">
        <f>BU18/BS18*100</f>
        <v>5.69182735062234</v>
      </c>
      <c r="BX18" s="36">
        <f t="shared" ref="BX18:DC18" si="30">SUM(BX10:BX17)</f>
        <v>148700.4</v>
      </c>
      <c r="BY18" s="36">
        <f t="shared" si="30"/>
        <v>33289.4</v>
      </c>
      <c r="BZ18" s="36">
        <f t="shared" si="30"/>
        <v>7657.5429999999997</v>
      </c>
      <c r="CA18" s="36">
        <f t="shared" si="30"/>
        <v>0</v>
      </c>
      <c r="CB18" s="36">
        <f t="shared" si="30"/>
        <v>0</v>
      </c>
      <c r="CC18" s="36">
        <f t="shared" si="30"/>
        <v>285.57600000000002</v>
      </c>
      <c r="CD18" s="36">
        <f t="shared" si="30"/>
        <v>4</v>
      </c>
      <c r="CE18" s="36">
        <f t="shared" si="30"/>
        <v>1</v>
      </c>
      <c r="CF18" s="36">
        <f t="shared" si="30"/>
        <v>0</v>
      </c>
      <c r="CG18" s="36">
        <f t="shared" si="30"/>
        <v>31888.199999999997</v>
      </c>
      <c r="CH18" s="36">
        <f t="shared" si="30"/>
        <v>7573.3</v>
      </c>
      <c r="CI18" s="36">
        <f t="shared" si="30"/>
        <v>2335.8999999999996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12477</v>
      </c>
      <c r="CN18" s="36">
        <f t="shared" si="30"/>
        <v>3488.3</v>
      </c>
      <c r="CO18" s="36">
        <f t="shared" si="30"/>
        <v>0</v>
      </c>
      <c r="CP18" s="36">
        <f t="shared" si="30"/>
        <v>32208.5</v>
      </c>
      <c r="CQ18" s="36">
        <f t="shared" si="30"/>
        <v>8052.1</v>
      </c>
      <c r="CR18" s="36">
        <f t="shared" si="30"/>
        <v>2857.7</v>
      </c>
      <c r="CS18" s="36">
        <f t="shared" si="30"/>
        <v>925147.89999999991</v>
      </c>
      <c r="CT18" s="36">
        <f t="shared" si="30"/>
        <v>174500.28</v>
      </c>
      <c r="CU18" s="36">
        <f t="shared" si="30"/>
        <v>50007.547999999995</v>
      </c>
      <c r="CV18" s="36">
        <f t="shared" si="30"/>
        <v>385003.5</v>
      </c>
      <c r="CW18" s="36">
        <f t="shared" si="30"/>
        <v>61011.6</v>
      </c>
      <c r="CX18" s="36">
        <f t="shared" si="30"/>
        <v>21259.018</v>
      </c>
      <c r="CY18" s="36">
        <f t="shared" si="30"/>
        <v>97000</v>
      </c>
      <c r="CZ18" s="36">
        <f t="shared" si="30"/>
        <v>21700</v>
      </c>
      <c r="DA18" s="36">
        <f t="shared" si="30"/>
        <v>10219.023999999999</v>
      </c>
      <c r="DB18" s="36">
        <f t="shared" si="30"/>
        <v>5000</v>
      </c>
      <c r="DC18" s="36">
        <f t="shared" si="30"/>
        <v>1225</v>
      </c>
      <c r="DD18" s="36">
        <f t="shared" ref="DD18:EI18" si="31">SUM(DD10:DD17)</f>
        <v>512.6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12340</v>
      </c>
      <c r="DI18" s="36">
        <f t="shared" si="31"/>
        <v>2590</v>
      </c>
      <c r="DJ18" s="36">
        <f t="shared" si="31"/>
        <v>2056.3760000000002</v>
      </c>
      <c r="DK18" s="36">
        <f t="shared" si="31"/>
        <v>0</v>
      </c>
      <c r="DL18" s="36">
        <f t="shared" si="31"/>
        <v>11143937.800000001</v>
      </c>
      <c r="DM18" s="36">
        <f t="shared" si="31"/>
        <v>2592401.58</v>
      </c>
      <c r="DN18" s="36">
        <f t="shared" si="31"/>
        <v>911179.61700000009</v>
      </c>
      <c r="DO18" s="36">
        <f t="shared" si="31"/>
        <v>0</v>
      </c>
      <c r="DP18" s="36">
        <f t="shared" si="31"/>
        <v>0</v>
      </c>
      <c r="DQ18" s="36">
        <f t="shared" si="31"/>
        <v>0</v>
      </c>
      <c r="DR18" s="36">
        <f t="shared" si="31"/>
        <v>392516.2</v>
      </c>
      <c r="DS18" s="36">
        <f t="shared" si="31"/>
        <v>392516.2</v>
      </c>
      <c r="DT18" s="36">
        <f t="shared" si="31"/>
        <v>0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0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32100</v>
      </c>
      <c r="EE18" s="36">
        <f t="shared" si="31"/>
        <v>26250</v>
      </c>
      <c r="EF18" s="36">
        <f t="shared" si="31"/>
        <v>24300</v>
      </c>
      <c r="EG18" s="36">
        <f t="shared" si="31"/>
        <v>0</v>
      </c>
      <c r="EH18" s="36">
        <f t="shared" si="31"/>
        <v>424616.2</v>
      </c>
      <c r="EI18" s="36">
        <f t="shared" si="31"/>
        <v>418766.2</v>
      </c>
      <c r="EJ18" s="36">
        <f>SUM(EJ10:EJ17)</f>
        <v>24300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159"/>
      <c r="F19" s="42"/>
    </row>
    <row r="20" spans="1:256" ht="18">
      <c r="A20" s="160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3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40"/>
      <c r="CT20" s="40"/>
      <c r="CU20" s="4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  <c r="IS20" s="160"/>
      <c r="IT20" s="160"/>
      <c r="IU20" s="160"/>
      <c r="IV20" s="160"/>
    </row>
    <row r="21" spans="1:256"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3"/>
      <c r="BD21" s="165"/>
      <c r="BE21" s="165"/>
      <c r="BF21" s="165"/>
      <c r="CS21" s="165"/>
      <c r="CT21" s="165"/>
      <c r="CU21" s="165"/>
    </row>
    <row r="22" spans="1:256" ht="18">
      <c r="BD22" s="40"/>
      <c r="BE22" s="40"/>
      <c r="BF22" s="40"/>
    </row>
    <row r="23" spans="1:256">
      <c r="BD23" s="165"/>
      <c r="BE23" s="165"/>
      <c r="BF23" s="165"/>
    </row>
    <row r="26" spans="1:256">
      <c r="C26" s="41"/>
      <c r="D26" s="166"/>
    </row>
    <row r="27" spans="1:256">
      <c r="C27" s="41"/>
      <c r="D27" s="167"/>
    </row>
  </sheetData>
  <protectedRanges>
    <protectedRange sqref="AA12 AA14:AA16" name="Range4_1_1_1_2_1_1_2_1_1_1_1_1_1_1_1_1_1_1_1_1_1_1_1_1"/>
    <protectedRange sqref="AK12 AK14:AK16" name="Range4_2_1_1_2_1_1_2_1_1_1_1_1_1_1_1_1_1_1_1_1_1_1_1_1"/>
    <protectedRange sqref="AP12 AP14:AP16" name="Range4_3_1_1_2_1_1_2_1_1_1_1_1_1_1_1_1_1_1_1_1_1_1_1_1"/>
    <protectedRange sqref="AU12 AU14:AU16" name="Range4_4_1_1_2_1_1_2_1_1_1_1_1_1_1_1_1_1_1_1_1_1_1_1_1"/>
    <protectedRange sqref="BZ12 BZ14" name="Range5_1_1_1_2_1_1_2_1_1_1_1_1_1_1_1_1_1_1_1_1_1_1_1_1"/>
    <protectedRange sqref="BZ15:BZ16 CC12 CC14:CC16" name="Range5_2_1_1_2_1_1_2_1_1_1_1_1_1_1_1_1_1_1_1_1_1_1_1_1"/>
    <protectedRange sqref="W10:W12 W18 W14:W16" name="Range4_5_1_2_1_1_1_1_1_1_1_1_1_1_2_1_1_1_1_1_1_1_1_1_1"/>
    <protectedRange sqref="AA10:AB10 AB11:AB12 AB18 AG10:AG12 AB14:AB16 AG14:AG18" name="Range4_1_1_1_2_1_1_1_1_1_1_1_1_1_1_2_1_1_1_1_1_1_1_1_1_1"/>
    <protectedRange sqref="AK10:AL10 AL11:AL12 AL18 AL14:AL16" name="Range4_2_1_1_2_1_1_1_1_1_1_1_1_1_1_2_1_1_1_1_1_1_1_1_1_1"/>
    <protectedRange sqref="AP10:AQ10 AQ11:AQ12 AQ18 AQ14:AQ16" name="Range4_3_1_1_2_1_1_1_1_1_1_1_1_1_1_2_1_1_1_1_1_1_1_1_1_1"/>
    <protectedRange sqref="AU10:AV10 AV11:AV12 AV18 AV14:AV16" name="Range4_4_1_1_2_1_1_1_1_1_1_1_1_1_1_2_1_1_1_1_1_1_1_1_1_1"/>
    <protectedRange sqref="BZ10" name="Range5_1_1_1_2_1_1_1_1_1_1_1_1_1_1_1_1_1_1_1_1_1_1_1"/>
    <protectedRange sqref="CC10" name="Range5_2_1_1_2_1_1_1_1_1_1_1_1_1_1_1_1_1_1_1_1_1_1_1"/>
    <protectedRange sqref="DJ10:DK10" name="Range5_3_1_1_1_1_1_1_1"/>
    <protectedRange sqref="DJ11:DK11" name="Range5_7_1_1_1_1_1_1_1"/>
    <protectedRange sqref="DJ12:DK12" name="Range5_8_1_1_1_1_1_1_1_1"/>
    <protectedRange sqref="DJ14:DK14" name="Range5_11_1_1_1_1_1_1_1"/>
    <protectedRange sqref="DJ15:DK15 DA15" name="Range5_12_1_1_1_1_1_1_1_1"/>
    <protectedRange sqref="DJ16:DK16" name="Range5_14_1_1_1_1_1_1_1"/>
    <protectedRange sqref="V10 V14:V16 V12" name="Range4_1_1_1_1_1_1_1_1_1_1_1"/>
    <protectedRange sqref="EF10:EG12 EF14:EG17" name="Range6_1_1_1_1_1_1_1_1_1"/>
    <protectedRange sqref="AA13" name="Range4_1_1_1_2_1_1_2_1_1_1_1_1_1_1_1_1_1_1_1_1_1_1_1_1_1"/>
    <protectedRange sqref="AK13" name="Range4_2_1_1_2_1_1_2_1_1_1_1_1_1_1_1_1_1_1_1_1_1_1_1_1_1"/>
    <protectedRange sqref="AP13" name="Range4_3_1_1_2_1_1_2_1_1_1_1_1_1_1_1_1_1_1_1_1_1_1_1_1_1"/>
    <protectedRange sqref="AU13" name="Range4_4_1_1_2_1_1_2_1_1_1_1_1_1_1_1_1_1_1_1_1_1_1_1_1_1"/>
    <protectedRange sqref="BZ13" name="Range5_1_1_1_2_1_1_2_1_1_1_1_1_1_1_1_1_1_1_1_1_1_1_1_1_1"/>
    <protectedRange sqref="CC13" name="Range5_2_1_1_2_1_1_2_1_1_1_1_1_1_1_1_1_1_1_1_1_1_1_1_1_1"/>
    <protectedRange sqref="W13" name="Range4_5_1_2_1_1_1_1_1_1_1_1_1_1_2_1_1_1_1_1_1_1_1_1_1_1"/>
    <protectedRange sqref="AB13 AG13" name="Range4_1_1_1_2_1_1_1_1_1_1_1_1_1_1_2_1_1_1_1_1_1_1_1_1_1_1"/>
    <protectedRange sqref="AL13" name="Range4_2_1_1_2_1_1_1_1_1_1_1_1_1_1_2_1_1_1_1_1_1_1_1_1_1_1"/>
    <protectedRange sqref="AQ13" name="Range4_3_1_1_2_1_1_1_1_1_1_1_1_1_1_2_1_1_1_1_1_1_1_1_1_1_1"/>
    <protectedRange sqref="AV13" name="Range4_4_1_1_2_1_1_1_1_1_1_1_1_1_1_2_1_1_1_1_1_1_1_1_1_1_1"/>
    <protectedRange sqref="DJ13:DK13" name="Range5_9_1_1_1_1_1_1_1_1"/>
    <protectedRange sqref="V13" name="Range4_1_1_1_1_1_1_1_1_1_1_1_1"/>
    <protectedRange sqref="EF13:EG13" name="Range6_1_1_1_1_1_1_1_1_1_1"/>
  </protectedRanges>
  <mergeCells count="136">
    <mergeCell ref="EB7:EC7"/>
    <mergeCell ref="ED7:ED8"/>
    <mergeCell ref="EE7:EF7"/>
    <mergeCell ref="EG7:EG8"/>
    <mergeCell ref="EH7:EH8"/>
    <mergeCell ref="EI7:EJ7"/>
    <mergeCell ref="C20:AA21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C1:N1"/>
    <mergeCell ref="C2:N2"/>
    <mergeCell ref="T2:V2"/>
    <mergeCell ref="L3:O3"/>
    <mergeCell ref="E4:I6"/>
    <mergeCell ref="J4:N6"/>
    <mergeCell ref="O4:DJ4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BM7:BM8"/>
    <mergeCell ref="BE7:BF7"/>
    <mergeCell ref="BH7:BI7"/>
    <mergeCell ref="BJ7:BJ8"/>
    <mergeCell ref="BK7:BL7"/>
    <mergeCell ref="BN7:BO7"/>
    <mergeCell ref="BP7:BP8"/>
    <mergeCell ref="CM7:CM8"/>
    <mergeCell ref="CD7:CD8"/>
    <mergeCell ref="CJ7:CJ8"/>
    <mergeCell ref="BX7:BX8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2023-02-03T08:13:15Z</dcterms:modified>
</cp:coreProperties>
</file>