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<sst xmlns="http://schemas.openxmlformats.org/spreadsheetml/2006/main" count="199" uniqueCount="69">
  <si>
    <t>ՀԱՇՎԵՏՎՈՒԹՅՈՒՆ</t>
  </si>
  <si>
    <r>
      <t xml:space="preserve"> ՀՀ ԱՐՄԱՎԻՐԻ  ՄԱՐԶԻ  ՀԱՄԱՅՆՔՆԵՐԻ   ԲՅՈՒՋԵՏԱՅԻՆ   ԵԿԱՄՈՒՏՆԵՐԻ   ՎԵՐԱԲԵՐՅԱԼ  (աճողական)  2024թ. նոյեմբերի  «30» -ի դրությամբ </t>
    </r>
    <r>
      <rPr>
        <b/>
        <sz val="12"/>
        <rFont val="GHEA Grapalat"/>
        <charset val="134"/>
      </rPr>
      <t xml:space="preserve">                                           </t>
    </r>
  </si>
  <si>
    <t>հազար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</si>
  <si>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</si>
  <si>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</si>
  <si>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</si>
  <si>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</si>
  <si>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</si>
  <si>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charset val="134"/>
      </rPr>
      <t>որից` Սեփական եկամուտներ</t>
    </r>
    <r>
      <rPr>
        <sz val="12"/>
        <rFont val="GHEA Grapalat"/>
        <charset val="134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</si>
  <si>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</si>
  <si>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</si>
  <si>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</si>
  <si>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</si>
  <si>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</si>
  <si>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</si>
  <si>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</si>
  <si>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</si>
  <si>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</si>
  <si>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</si>
  <si>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</si>
  <si>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</si>
  <si>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</si>
  <si>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</si>
  <si>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</si>
  <si>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</si>
  <si>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</si>
  <si>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</si>
  <si>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</si>
  <si>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charset val="134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</si>
  <si>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</si>
  <si>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</si>
  <si>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</si>
  <si>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</si>
  <si>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charset val="134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</si>
  <si>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</si>
  <si>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</si>
  <si>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</si>
  <si>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</si>
  <si>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</si>
  <si>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</si>
  <si>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</si>
  <si>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</si>
  <si>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charset val="134"/>
      </rPr>
      <t>տող 1341</t>
    </r>
    <r>
      <rPr>
        <sz val="12"/>
        <rFont val="GHEA Grapalat"/>
        <charset val="134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</si>
  <si>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charset val="134"/>
      </rPr>
      <t xml:space="preserve"> տող 1342</t>
    </r>
    <r>
      <rPr>
        <sz val="12"/>
        <rFont val="GHEA Grapalat"/>
        <charset val="134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</si>
  <si>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</si>
  <si>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</si>
  <si>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</si>
  <si>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charset val="134"/>
      </rPr>
      <t xml:space="preserve"> տող 1352</t>
    </r>
    <r>
      <rPr>
        <sz val="12"/>
        <rFont val="GHEA Grapalat"/>
        <charset val="134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</si>
  <si>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charset val="134"/>
      </rPr>
      <t xml:space="preserve"> </t>
    </r>
    <r>
      <rPr>
        <b/>
        <sz val="12"/>
        <rFont val="GHEA Grapalat"/>
        <charset val="134"/>
      </rPr>
      <t xml:space="preserve">տող 1220+1240     </t>
    </r>
    <r>
      <rPr>
        <sz val="12"/>
        <rFont val="GHEA Grapalat"/>
        <charset val="134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</si>
  <si>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charset val="134"/>
      </rPr>
      <t xml:space="preserve"> տող 1260   </t>
    </r>
    <r>
      <rPr>
        <sz val="12"/>
        <rFont val="GHEA Grapalat"/>
        <charset val="134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</si>
  <si>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charset val="134"/>
      </rPr>
      <t xml:space="preserve"> տող 1381+տող 1382</t>
    </r>
    <r>
      <rPr>
        <sz val="12"/>
        <rFont val="GHEA Grapalat"/>
        <charset val="134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</si>
  <si>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charset val="134"/>
      </rPr>
      <t xml:space="preserve">տող 1391+1393   </t>
    </r>
    <r>
      <rPr>
        <sz val="12"/>
        <rFont val="GHEA Grapalat"/>
        <charset val="134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</si>
  <si>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charset val="134"/>
      </rPr>
      <t>տող 1392</t>
    </r>
    <r>
      <rPr>
        <sz val="12"/>
        <rFont val="GHEA Grapalat"/>
        <charset val="134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</si>
  <si>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</si>
  <si>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t>Հաշվետու ժամանակաշրջան</t>
  </si>
  <si>
    <t xml:space="preserve">փաստ.                                                                            </t>
  </si>
  <si>
    <r>
      <rPr>
        <sz val="10"/>
        <rFont val="GHEA Grapalat"/>
        <charset val="134"/>
      </rPr>
      <t xml:space="preserve">ծրագիր </t>
    </r>
    <r>
      <rPr>
        <sz val="10"/>
        <rFont val="Calibri"/>
        <charset val="204"/>
      </rPr>
      <t>(1-ին եռամսյակ, 1-ին կիսամյակ, 9 ամիս)</t>
    </r>
  </si>
  <si>
    <t xml:space="preserve">   փաստ,             11 ամիս                 </t>
  </si>
  <si>
    <t>կատ. %-ը 1-ին եռամսյակի, 1-ին կիսամյակի, 9 ամսվա նկատմամբ</t>
  </si>
  <si>
    <t>կատ. %-ը տարեկան ծրագրի նկատմամբ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</si>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</sst>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dd\.mm\.yyyy"/>
  </numFmts>
  <fonts count="32">
    <font>
      <sz val="11"/>
      <color theme="1"/>
      <name val="Calibri"/>
      <charset val="204"/>
      <scheme val="minor"/>
    </font>
    <font>
      <sz val="12"/>
      <name val="GHEA Grapalat"/>
      <charset val="134"/>
    </font>
    <font>
      <b/>
      <sz val="12"/>
      <name val="GHEA Grapalat"/>
      <charset val="134"/>
    </font>
    <font>
      <sz val="10"/>
      <name val="GHEA Grapalat"/>
      <charset val="134"/>
    </font>
    <font>
      <sz val="9"/>
      <name val="GHEA Grapalat"/>
      <charset val="134"/>
    </font>
    <font>
      <b/>
      <sz val="10"/>
      <name val="GHEA Grapalat"/>
      <charset val="134"/>
    </font>
    <font>
      <b/>
      <sz val="12"/>
      <color indexed="8"/>
      <name val="GHEA Grapalat"/>
      <charset val="134"/>
    </font>
    <font>
      <sz val="12"/>
      <color indexed="8"/>
      <name val="GHEA Grapalat"/>
      <charset val="204"/>
    </font>
    <font>
      <sz val="12"/>
      <color indexed="8"/>
      <name val="GHEA Grapalat"/>
      <charset val="134"/>
    </font>
    <font>
      <sz val="12"/>
      <name val="GHEA Grapalat"/>
      <charset val="204"/>
    </font>
    <font>
      <sz val="12"/>
      <color theme="1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Calibri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173">
    <xf numFmtId="0" fontId="0" fillId="0" borderId="0" xfId="0"/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180" fontId="2" fillId="4" borderId="3" xfId="0" applyNumberFormat="1" applyFont="1" applyFill="1" applyBorder="1" applyAlignment="1" applyProtection="1">
      <alignment horizontal="center" vertical="center" wrapText="1"/>
    </xf>
    <xf numFmtId="180" fontId="2" fillId="4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 applyProtection="1">
      <alignment horizontal="center" vertical="center" textRotation="90" wrapText="1"/>
    </xf>
    <xf numFmtId="180" fontId="2" fillId="4" borderId="6" xfId="0" applyNumberFormat="1" applyFont="1" applyFill="1" applyBorder="1" applyAlignment="1" applyProtection="1">
      <alignment horizontal="center" vertical="center" wrapText="1"/>
    </xf>
    <xf numFmtId="180" fontId="2" fillId="4" borderId="0" xfId="0" applyNumberFormat="1" applyFont="1" applyFill="1" applyBorder="1" applyAlignment="1" applyProtection="1">
      <alignment horizontal="center" vertical="center" wrapText="1"/>
    </xf>
    <xf numFmtId="180" fontId="2" fillId="4" borderId="7" xfId="0" applyNumberFormat="1" applyFont="1" applyFill="1" applyBorder="1" applyAlignment="1" applyProtection="1">
      <alignment horizontal="center" vertical="center" wrapText="1"/>
    </xf>
    <xf numFmtId="180" fontId="2" fillId="4" borderId="1" xfId="0" applyNumberFormat="1" applyFont="1" applyFill="1" applyBorder="1" applyAlignment="1" applyProtection="1">
      <alignment horizontal="center" vertical="center" wrapText="1"/>
    </xf>
    <xf numFmtId="180" fontId="1" fillId="5" borderId="2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Fill="1" applyBorder="1" applyAlignment="1" applyProtection="1">
      <alignment horizontal="center" vertical="center" wrapText="1"/>
    </xf>
    <xf numFmtId="180" fontId="1" fillId="0" borderId="9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0" borderId="10" xfId="0" applyBorder="1"/>
    <xf numFmtId="0" fontId="1" fillId="2" borderId="10" xfId="0" applyFont="1" applyFill="1" applyBorder="1" applyAlignment="1" applyProtection="1">
      <alignment horizontal="center" vertical="center" textRotation="90" wrapText="1"/>
    </xf>
    <xf numFmtId="180" fontId="1" fillId="5" borderId="10" xfId="0" applyNumberFormat="1" applyFont="1" applyFill="1" applyBorder="1" applyAlignment="1" applyProtection="1">
      <alignment horizontal="center" vertical="center" wrapText="1"/>
    </xf>
    <xf numFmtId="180" fontId="3" fillId="0" borderId="1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8" xfId="0" applyNumberFormat="1" applyFont="1" applyFill="1" applyBorder="1" applyAlignment="1">
      <alignment horizontal="left" vertical="center" wrapText="1"/>
    </xf>
    <xf numFmtId="18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11" xfId="0" applyNumberFormat="1" applyFont="1" applyFill="1" applyBorder="1" applyAlignment="1">
      <alignment horizontal="center" vertical="center" wrapText="1"/>
    </xf>
    <xf numFmtId="182" fontId="1" fillId="5" borderId="11" xfId="0" applyNumberFormat="1" applyFont="1" applyFill="1" applyBorder="1" applyAlignment="1" applyProtection="1">
      <alignment horizontal="center" vertical="center" wrapText="1"/>
    </xf>
    <xf numFmtId="182" fontId="1" fillId="2" borderId="11" xfId="0" applyNumberFormat="1" applyFont="1" applyFill="1" applyBorder="1" applyAlignment="1" applyProtection="1">
      <alignment horizontal="center" vertical="center" wrapText="1"/>
    </xf>
    <xf numFmtId="181" fontId="1" fillId="2" borderId="11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vertical="center"/>
    </xf>
    <xf numFmtId="182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82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81" fontId="1" fillId="2" borderId="0" xfId="0" applyNumberFormat="1" applyFont="1" applyFill="1" applyBorder="1" applyAlignment="1">
      <alignment horizontal="center" vertical="center"/>
    </xf>
    <xf numFmtId="181" fontId="1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vertical="center"/>
      <protection locked="0"/>
    </xf>
    <xf numFmtId="18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180" fontId="1" fillId="6" borderId="3" xfId="0" applyNumberFormat="1" applyFont="1" applyFill="1" applyBorder="1" applyAlignment="1" applyProtection="1">
      <alignment horizontal="center" vertical="center" wrapText="1"/>
    </xf>
    <xf numFmtId="180" fontId="1" fillId="6" borderId="4" xfId="0" applyNumberFormat="1" applyFont="1" applyFill="1" applyBorder="1" applyAlignment="1" applyProtection="1">
      <alignment horizontal="center" vertical="center" wrapText="1"/>
    </xf>
    <xf numFmtId="18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180" fontId="2" fillId="0" borderId="6" xfId="0" applyNumberFormat="1" applyFont="1" applyBorder="1" applyAlignment="1" applyProtection="1">
      <alignment horizontal="center" vertical="center" wrapText="1"/>
    </xf>
    <xf numFmtId="180" fontId="2" fillId="0" borderId="0" xfId="0" applyNumberFormat="1" applyFont="1" applyBorder="1" applyAlignment="1" applyProtection="1">
      <alignment horizontal="center" vertical="center" wrapText="1"/>
    </xf>
    <xf numFmtId="18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180" fontId="1" fillId="0" borderId="15" xfId="0" applyNumberFormat="1" applyFont="1" applyFill="1" applyBorder="1" applyAlignment="1" applyProtection="1">
      <alignment horizontal="center" vertical="center" wrapText="1"/>
    </xf>
    <xf numFmtId="183" fontId="1" fillId="2" borderId="0" xfId="0" applyNumberFormat="1" applyFont="1" applyFill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81" fontId="7" fillId="2" borderId="11" xfId="0" applyNumberFormat="1" applyFont="1" applyFill="1" applyBorder="1" applyAlignment="1">
      <alignment horizontal="center"/>
    </xf>
    <xf numFmtId="181" fontId="8" fillId="2" borderId="11" xfId="0" applyNumberFormat="1" applyFont="1" applyFill="1" applyBorder="1" applyAlignment="1">
      <alignment horizontal="center" vertical="center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181" fontId="8" fillId="2" borderId="11" xfId="0" applyNumberFormat="1" applyFont="1" applyFill="1" applyBorder="1" applyAlignment="1">
      <alignment horizontal="center"/>
    </xf>
    <xf numFmtId="181" fontId="9" fillId="2" borderId="11" xfId="0" applyNumberFormat="1" applyFont="1" applyFill="1" applyBorder="1" applyAlignment="1">
      <alignment horizontal="center"/>
    </xf>
    <xf numFmtId="181" fontId="1" fillId="2" borderId="11" xfId="0" applyNumberFormat="1" applyFont="1" applyFill="1" applyBorder="1" applyAlignment="1">
      <alignment horizontal="center"/>
    </xf>
    <xf numFmtId="18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82" fontId="8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180" fontId="2" fillId="0" borderId="13" xfId="0" applyNumberFormat="1" applyFont="1" applyBorder="1" applyAlignment="1" applyProtection="1">
      <alignment horizontal="center" vertical="center" wrapText="1"/>
    </xf>
    <xf numFmtId="180" fontId="1" fillId="0" borderId="11" xfId="0" applyNumberFormat="1" applyFont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180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180" fontId="1" fillId="0" borderId="8" xfId="0" applyNumberFormat="1" applyFont="1" applyBorder="1" applyAlignment="1" applyProtection="1">
      <alignment horizontal="center" vertical="center" wrapText="1"/>
    </xf>
    <xf numFmtId="180" fontId="1" fillId="0" borderId="9" xfId="0" applyNumberFormat="1" applyFont="1" applyBorder="1" applyAlignment="1" applyProtection="1">
      <alignment horizontal="center" vertical="center" wrapText="1"/>
    </xf>
    <xf numFmtId="180" fontId="1" fillId="0" borderId="15" xfId="0" applyNumberFormat="1" applyFont="1" applyBorder="1" applyAlignment="1" applyProtection="1">
      <alignment horizontal="center" vertical="center" wrapText="1"/>
    </xf>
    <xf numFmtId="18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81" fontId="8" fillId="2" borderId="15" xfId="0" applyNumberFormat="1" applyFont="1" applyFill="1" applyBorder="1" applyAlignment="1"/>
    <xf numFmtId="181" fontId="8" fillId="2" borderId="15" xfId="0" applyNumberFormat="1" applyFont="1" applyFill="1" applyBorder="1" applyAlignment="1">
      <alignment horizontal="center" vertical="center"/>
    </xf>
    <xf numFmtId="181" fontId="1" fillId="2" borderId="15" xfId="0" applyNumberFormat="1" applyFont="1" applyFill="1" applyBorder="1" applyAlignment="1"/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80" fontId="1" fillId="0" borderId="3" xfId="0" applyNumberFormat="1" applyFont="1" applyBorder="1" applyAlignment="1" applyProtection="1">
      <alignment horizontal="center" vertical="center" wrapText="1"/>
    </xf>
    <xf numFmtId="180" fontId="1" fillId="0" borderId="4" xfId="0" applyNumberFormat="1" applyFont="1" applyBorder="1" applyAlignment="1" applyProtection="1">
      <alignment horizontal="center" vertical="center" wrapText="1"/>
    </xf>
    <xf numFmtId="180" fontId="1" fillId="0" borderId="7" xfId="0" applyNumberFormat="1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7" borderId="8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80" fontId="1" fillId="0" borderId="4" xfId="0" applyNumberFormat="1" applyFont="1" applyFill="1" applyBorder="1" applyAlignment="1" applyProtection="1">
      <alignment horizontal="center" vertical="center" wrapText="1"/>
    </xf>
    <xf numFmtId="180" fontId="1" fillId="0" borderId="1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182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182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81" fontId="10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180" fontId="1" fillId="6" borderId="12" xfId="0" applyNumberFormat="1" applyFont="1" applyFill="1" applyBorder="1" applyAlignment="1" applyProtection="1">
      <alignment horizontal="center" vertical="center" wrapText="1"/>
    </xf>
    <xf numFmtId="180" fontId="1" fillId="2" borderId="11" xfId="0" applyNumberFormat="1" applyFont="1" applyFill="1" applyBorder="1" applyAlignment="1" applyProtection="1">
      <alignment horizontal="center" vertical="center" wrapText="1"/>
    </xf>
    <xf numFmtId="180" fontId="1" fillId="4" borderId="3" xfId="0" applyNumberFormat="1" applyFont="1" applyFill="1" applyBorder="1" applyAlignment="1" applyProtection="1">
      <alignment horizontal="center" vertical="center" wrapText="1"/>
    </xf>
    <xf numFmtId="180" fontId="1" fillId="4" borderId="4" xfId="0" applyNumberFormat="1" applyFont="1" applyFill="1" applyBorder="1" applyAlignment="1" applyProtection="1">
      <alignment horizontal="center" vertical="center" wrapText="1"/>
    </xf>
    <xf numFmtId="180" fontId="1" fillId="4" borderId="12" xfId="0" applyNumberFormat="1" applyFont="1" applyFill="1" applyBorder="1" applyAlignment="1" applyProtection="1">
      <alignment horizontal="center" vertical="center" wrapText="1"/>
    </xf>
    <xf numFmtId="180" fontId="1" fillId="6" borderId="9" xfId="0" applyNumberFormat="1" applyFont="1" applyFill="1" applyBorder="1" applyAlignment="1" applyProtection="1">
      <alignment horizontal="center" vertical="center" wrapText="1"/>
    </xf>
    <xf numFmtId="180" fontId="1" fillId="4" borderId="6" xfId="0" applyNumberFormat="1" applyFont="1" applyFill="1" applyBorder="1" applyAlignment="1" applyProtection="1">
      <alignment horizontal="center" vertical="center" wrapText="1"/>
    </xf>
    <xf numFmtId="180" fontId="1" fillId="4" borderId="0" xfId="0" applyNumberFormat="1" applyFont="1" applyFill="1" applyBorder="1" applyAlignment="1" applyProtection="1">
      <alignment horizontal="center" vertical="center" wrapText="1"/>
    </xf>
    <xf numFmtId="180" fontId="1" fillId="4" borderId="13" xfId="0" applyNumberFormat="1" applyFont="1" applyFill="1" applyBorder="1" applyAlignment="1" applyProtection="1">
      <alignment horizontal="center" vertical="center" wrapText="1"/>
    </xf>
    <xf numFmtId="180" fontId="2" fillId="0" borderId="15" xfId="0" applyNumberFormat="1" applyFont="1" applyBorder="1" applyAlignment="1" applyProtection="1">
      <alignment horizontal="center" vertical="center" wrapText="1"/>
    </xf>
    <xf numFmtId="180" fontId="1" fillId="4" borderId="7" xfId="0" applyNumberFormat="1" applyFont="1" applyFill="1" applyBorder="1" applyAlignment="1" applyProtection="1">
      <alignment horizontal="center" vertical="center" wrapText="1"/>
    </xf>
    <xf numFmtId="180" fontId="1" fillId="4" borderId="1" xfId="0" applyNumberFormat="1" applyFont="1" applyFill="1" applyBorder="1" applyAlignment="1" applyProtection="1">
      <alignment horizontal="center" vertical="center" wrapText="1"/>
    </xf>
    <xf numFmtId="180" fontId="1" fillId="4" borderId="14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</xf>
    <xf numFmtId="182" fontId="10" fillId="3" borderId="1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180" fontId="2" fillId="0" borderId="11" xfId="0" applyNumberFormat="1" applyFont="1" applyBorder="1" applyAlignment="1" applyProtection="1">
      <alignment horizontal="center" vertical="center" wrapText="1"/>
    </xf>
    <xf numFmtId="180" fontId="2" fillId="0" borderId="8" xfId="0" applyNumberFormat="1" applyFont="1" applyBorder="1" applyAlignment="1" applyProtection="1">
      <alignment horizontal="center" vertical="center" wrapText="1"/>
    </xf>
    <xf numFmtId="180" fontId="2" fillId="0" borderId="9" xfId="0" applyNumberFormat="1" applyFont="1" applyBorder="1" applyAlignment="1" applyProtection="1">
      <alignment horizontal="center" vertical="center" wrapText="1"/>
    </xf>
    <xf numFmtId="180" fontId="1" fillId="2" borderId="7" xfId="0" applyNumberFormat="1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 applyProtection="1">
      <alignment horizontal="center" vertical="center" wrapText="1"/>
    </xf>
    <xf numFmtId="181" fontId="1" fillId="3" borderId="11" xfId="0" applyNumberFormat="1" applyFont="1" applyFill="1" applyBorder="1" applyAlignment="1">
      <alignment horizontal="center" vertical="center"/>
    </xf>
    <xf numFmtId="181" fontId="1" fillId="0" borderId="1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Protection="1"/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 wrapText="1"/>
      <protection locked="0"/>
    </xf>
    <xf numFmtId="182" fontId="2" fillId="0" borderId="0" xfId="0" applyNumberFormat="1" applyFont="1" applyFill="1" applyBorder="1" applyAlignment="1" applyProtection="1">
      <alignment horizontal="center" vertical="center" wrapText="1"/>
    </xf>
    <xf numFmtId="181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181" fontId="2" fillId="2" borderId="0" xfId="0" applyNumberFormat="1" applyFont="1" applyFill="1" applyAlignment="1" applyProtection="1">
      <alignment horizontal="center" vertical="center" wrapText="1"/>
      <protection locked="0"/>
    </xf>
    <xf numFmtId="181" fontId="1" fillId="2" borderId="0" xfId="0" applyNumberFormat="1" applyFont="1" applyFill="1" applyAlignment="1" applyProtection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workbookViewId="0">
      <pane xSplit="2" ySplit="9" topLeftCell="C10" activePane="bottomRight" state="frozen"/>
      <selection/>
      <selection pane="topRight"/>
      <selection pane="bottomLeft"/>
      <selection pane="bottomRight" activeCell="K11" sqref="K11"/>
    </sheetView>
  </sheetViews>
  <sheetFormatPr defaultColWidth="17.3333333333333" defaultRowHeight="17.4"/>
  <cols>
    <col min="1" max="1" width="5.33333333333333" style="1" customWidth="1"/>
    <col min="2" max="2" width="19.8888888888889" style="2" customWidth="1"/>
    <col min="3" max="3" width="13.7777777777778" style="1" customWidth="1"/>
    <col min="4" max="4" width="11.1111111111111" style="1" customWidth="1"/>
    <col min="5" max="5" width="14.8888888888889" style="1" customWidth="1"/>
    <col min="6" max="6" width="14.8888888888889" style="3" customWidth="1"/>
    <col min="7" max="140" width="14.8888888888889" style="1" customWidth="1"/>
    <col min="141" max="160" width="17.3333333333333" style="3"/>
    <col min="161" max="224" width="9.11111111111111" style="3"/>
    <col min="225" max="230" width="17.3333333333333" style="3"/>
    <col min="231" max="256" width="17.3333333333333" style="1"/>
    <col min="257" max="16384" width="9.11111111111111" style="1"/>
  </cols>
  <sheetData>
    <row r="1" s="1" customFormat="1" ht="18" customHeight="1" spans="2:230">
      <c r="B1" s="2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0"/>
      <c r="P1" s="50"/>
      <c r="Q1" s="50"/>
      <c r="R1" s="50"/>
      <c r="S1" s="50"/>
      <c r="T1" s="50"/>
      <c r="U1" s="50"/>
      <c r="V1" s="50"/>
      <c r="W1" s="50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</row>
    <row r="2" s="1" customFormat="1" ht="29" customHeight="1" spans="2:230">
      <c r="B2" s="2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Q2" s="70"/>
      <c r="R2" s="70"/>
      <c r="T2" s="71"/>
      <c r="U2" s="71"/>
      <c r="V2" s="71"/>
      <c r="W2" s="72"/>
      <c r="X2" s="72"/>
      <c r="AA2" s="71"/>
      <c r="AB2" s="72"/>
      <c r="AC2" s="72"/>
      <c r="AD2" s="72"/>
      <c r="AE2" s="72"/>
      <c r="AF2" s="72"/>
      <c r="AG2" s="72"/>
      <c r="AH2" s="72"/>
      <c r="AI2" s="72"/>
      <c r="AJ2" s="72"/>
      <c r="AK2" s="71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</row>
    <row r="3" s="1" customFormat="1" customHeight="1" spans="2:230">
      <c r="B3" s="2"/>
      <c r="C3" s="6"/>
      <c r="D3" s="6"/>
      <c r="E3" s="6"/>
      <c r="F3" s="7"/>
      <c r="G3" s="6"/>
      <c r="H3" s="6"/>
      <c r="I3" s="6"/>
      <c r="J3" s="6"/>
      <c r="K3" s="6"/>
      <c r="L3" s="5" t="s">
        <v>2</v>
      </c>
      <c r="M3" s="5"/>
      <c r="N3" s="5"/>
      <c r="O3" s="5"/>
      <c r="P3" s="6"/>
      <c r="Q3" s="70"/>
      <c r="R3" s="70"/>
      <c r="T3" s="72"/>
      <c r="U3" s="72"/>
      <c r="V3" s="72"/>
      <c r="W3" s="72"/>
      <c r="X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</row>
    <row r="4" s="1" customFormat="1" customHeight="1" spans="1:256">
      <c r="A4" s="8" t="s">
        <v>3</v>
      </c>
      <c r="B4" s="9" t="s">
        <v>4</v>
      </c>
      <c r="C4" s="10" t="s">
        <v>5</v>
      </c>
      <c r="D4" s="10" t="s">
        <v>6</v>
      </c>
      <c r="E4" s="11" t="s">
        <v>7</v>
      </c>
      <c r="F4" s="12"/>
      <c r="G4" s="12"/>
      <c r="H4" s="12"/>
      <c r="I4" s="51"/>
      <c r="J4" s="52" t="s">
        <v>8</v>
      </c>
      <c r="K4" s="53"/>
      <c r="L4" s="53"/>
      <c r="M4" s="53"/>
      <c r="N4" s="54"/>
      <c r="O4" s="55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126"/>
      <c r="DK4" s="127" t="s">
        <v>9</v>
      </c>
      <c r="DL4" s="128" t="s">
        <v>10</v>
      </c>
      <c r="DM4" s="129"/>
      <c r="DN4" s="130"/>
      <c r="DO4" s="131" t="s">
        <v>11</v>
      </c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27" t="s">
        <v>12</v>
      </c>
      <c r="EH4" s="151" t="s">
        <v>13</v>
      </c>
      <c r="EI4" s="152"/>
      <c r="EJ4" s="153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67"/>
      <c r="HX4" s="167"/>
      <c r="HY4" s="167"/>
      <c r="HZ4" s="167"/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  <c r="IU4" s="167"/>
      <c r="IV4" s="167"/>
    </row>
    <row r="5" s="1" customFormat="1" ht="18" customHeight="1" spans="1:256">
      <c r="A5" s="13"/>
      <c r="B5" s="14"/>
      <c r="C5" s="15"/>
      <c r="D5" s="16"/>
      <c r="E5" s="17"/>
      <c r="F5" s="18"/>
      <c r="G5" s="18"/>
      <c r="H5" s="18"/>
      <c r="I5" s="57"/>
      <c r="J5" s="58"/>
      <c r="K5" s="59"/>
      <c r="L5" s="59"/>
      <c r="M5" s="59"/>
      <c r="N5" s="60"/>
      <c r="O5" s="61" t="s">
        <v>14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86"/>
      <c r="BA5" s="87" t="s">
        <v>15</v>
      </c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101" t="s">
        <v>16</v>
      </c>
      <c r="BQ5" s="102"/>
      <c r="BR5" s="102"/>
      <c r="BS5" s="103" t="s">
        <v>17</v>
      </c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14"/>
      <c r="CJ5" s="115" t="s">
        <v>18</v>
      </c>
      <c r="CK5" s="117"/>
      <c r="CL5" s="117"/>
      <c r="CM5" s="117"/>
      <c r="CN5" s="117"/>
      <c r="CO5" s="117"/>
      <c r="CP5" s="117"/>
      <c r="CQ5" s="117"/>
      <c r="CR5" s="118"/>
      <c r="CS5" s="103" t="s">
        <v>19</v>
      </c>
      <c r="CT5" s="104"/>
      <c r="CU5" s="104"/>
      <c r="CV5" s="104"/>
      <c r="CW5" s="104"/>
      <c r="CX5" s="104"/>
      <c r="CY5" s="104"/>
      <c r="CZ5" s="104"/>
      <c r="DA5" s="104"/>
      <c r="DB5" s="87" t="s">
        <v>20</v>
      </c>
      <c r="DC5" s="87"/>
      <c r="DD5" s="87"/>
      <c r="DE5" s="101" t="s">
        <v>21</v>
      </c>
      <c r="DF5" s="102"/>
      <c r="DG5" s="124"/>
      <c r="DH5" s="101" t="s">
        <v>22</v>
      </c>
      <c r="DI5" s="102"/>
      <c r="DJ5" s="124"/>
      <c r="DK5" s="127"/>
      <c r="DL5" s="132"/>
      <c r="DM5" s="133"/>
      <c r="DN5" s="134"/>
      <c r="DO5" s="135"/>
      <c r="DP5" s="135"/>
      <c r="DQ5" s="144"/>
      <c r="DR5" s="144"/>
      <c r="DS5" s="144"/>
      <c r="DT5" s="144"/>
      <c r="DU5" s="101" t="s">
        <v>23</v>
      </c>
      <c r="DV5" s="102"/>
      <c r="DW5" s="124"/>
      <c r="DX5" s="145"/>
      <c r="DY5" s="146"/>
      <c r="DZ5" s="146"/>
      <c r="EA5" s="146"/>
      <c r="EB5" s="146"/>
      <c r="EC5" s="146"/>
      <c r="ED5" s="146"/>
      <c r="EE5" s="146"/>
      <c r="EF5" s="146"/>
      <c r="EG5" s="127"/>
      <c r="EH5" s="155"/>
      <c r="EI5" s="156"/>
      <c r="EJ5" s="157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67"/>
      <c r="HX5" s="167"/>
      <c r="HY5" s="167"/>
      <c r="HZ5" s="167"/>
      <c r="IA5" s="167"/>
      <c r="IB5" s="167"/>
      <c r="IC5" s="167"/>
      <c r="ID5" s="167"/>
      <c r="IE5" s="167"/>
      <c r="IF5" s="167"/>
      <c r="IG5" s="167"/>
      <c r="IH5" s="167"/>
      <c r="II5" s="167"/>
      <c r="IJ5" s="167"/>
      <c r="IK5" s="167"/>
      <c r="IL5" s="167"/>
      <c r="IM5" s="167"/>
      <c r="IN5" s="167"/>
      <c r="IO5" s="167"/>
      <c r="IP5" s="167"/>
      <c r="IQ5" s="167"/>
      <c r="IR5" s="167"/>
      <c r="IS5" s="167"/>
      <c r="IT5" s="167"/>
      <c r="IU5" s="167"/>
      <c r="IV5" s="167"/>
    </row>
    <row r="6" s="1" customFormat="1" ht="67" customHeight="1" spans="1:256">
      <c r="A6" s="13"/>
      <c r="B6" s="14"/>
      <c r="C6" s="15"/>
      <c r="D6" s="16"/>
      <c r="E6" s="19"/>
      <c r="F6" s="20"/>
      <c r="G6" s="20"/>
      <c r="H6" s="20"/>
      <c r="I6" s="63"/>
      <c r="J6" s="64"/>
      <c r="K6" s="65"/>
      <c r="L6" s="65"/>
      <c r="M6" s="65"/>
      <c r="N6" s="66"/>
      <c r="O6" s="67" t="s">
        <v>24</v>
      </c>
      <c r="P6" s="68"/>
      <c r="Q6" s="68"/>
      <c r="R6" s="68"/>
      <c r="S6" s="73"/>
      <c r="T6" s="74" t="s">
        <v>25</v>
      </c>
      <c r="U6" s="75"/>
      <c r="V6" s="75"/>
      <c r="W6" s="75"/>
      <c r="X6" s="76"/>
      <c r="Y6" s="74" t="s">
        <v>26</v>
      </c>
      <c r="Z6" s="75"/>
      <c r="AA6" s="75"/>
      <c r="AB6" s="75"/>
      <c r="AC6" s="76"/>
      <c r="AD6" s="74" t="s">
        <v>27</v>
      </c>
      <c r="AE6" s="75"/>
      <c r="AF6" s="75"/>
      <c r="AG6" s="75"/>
      <c r="AH6" s="76"/>
      <c r="AI6" s="74" t="s">
        <v>28</v>
      </c>
      <c r="AJ6" s="75"/>
      <c r="AK6" s="75"/>
      <c r="AL6" s="75"/>
      <c r="AM6" s="76"/>
      <c r="AN6" s="74" t="s">
        <v>29</v>
      </c>
      <c r="AO6" s="75"/>
      <c r="AP6" s="75"/>
      <c r="AQ6" s="75"/>
      <c r="AR6" s="76"/>
      <c r="AS6" s="74" t="s">
        <v>30</v>
      </c>
      <c r="AT6" s="75"/>
      <c r="AU6" s="75"/>
      <c r="AV6" s="75"/>
      <c r="AW6" s="76"/>
      <c r="AX6" s="88" t="s">
        <v>31</v>
      </c>
      <c r="AY6" s="88"/>
      <c r="AZ6" s="88"/>
      <c r="BA6" s="89" t="s">
        <v>32</v>
      </c>
      <c r="BB6" s="90"/>
      <c r="BC6" s="90"/>
      <c r="BD6" s="89" t="s">
        <v>33</v>
      </c>
      <c r="BE6" s="90"/>
      <c r="BF6" s="93"/>
      <c r="BG6" s="94" t="s">
        <v>34</v>
      </c>
      <c r="BH6" s="95"/>
      <c r="BI6" s="96"/>
      <c r="BJ6" s="94" t="s">
        <v>35</v>
      </c>
      <c r="BK6" s="95"/>
      <c r="BL6" s="95"/>
      <c r="BM6" s="105" t="s">
        <v>36</v>
      </c>
      <c r="BN6" s="106"/>
      <c r="BO6" s="106"/>
      <c r="BP6" s="107"/>
      <c r="BQ6" s="108"/>
      <c r="BR6" s="108"/>
      <c r="BS6" s="109" t="s">
        <v>37</v>
      </c>
      <c r="BT6" s="110"/>
      <c r="BU6" s="110"/>
      <c r="BV6" s="110"/>
      <c r="BW6" s="111"/>
      <c r="BX6" s="112" t="s">
        <v>38</v>
      </c>
      <c r="BY6" s="112"/>
      <c r="BZ6" s="112"/>
      <c r="CA6" s="112" t="s">
        <v>39</v>
      </c>
      <c r="CB6" s="112"/>
      <c r="CC6" s="112"/>
      <c r="CD6" s="112" t="s">
        <v>40</v>
      </c>
      <c r="CE6" s="112"/>
      <c r="CF6" s="112"/>
      <c r="CG6" s="112" t="s">
        <v>41</v>
      </c>
      <c r="CH6" s="112"/>
      <c r="CI6" s="112"/>
      <c r="CJ6" s="112" t="s">
        <v>42</v>
      </c>
      <c r="CK6" s="112"/>
      <c r="CL6" s="112"/>
      <c r="CM6" s="115" t="s">
        <v>43</v>
      </c>
      <c r="CN6" s="117"/>
      <c r="CO6" s="117"/>
      <c r="CP6" s="112" t="s">
        <v>44</v>
      </c>
      <c r="CQ6" s="112"/>
      <c r="CR6" s="112"/>
      <c r="CS6" s="120" t="s">
        <v>45</v>
      </c>
      <c r="CT6" s="121"/>
      <c r="CU6" s="117"/>
      <c r="CV6" s="112" t="s">
        <v>46</v>
      </c>
      <c r="CW6" s="112"/>
      <c r="CX6" s="112"/>
      <c r="CY6" s="115" t="s">
        <v>47</v>
      </c>
      <c r="CZ6" s="117"/>
      <c r="DA6" s="117"/>
      <c r="DB6" s="87"/>
      <c r="DC6" s="87"/>
      <c r="DD6" s="87"/>
      <c r="DE6" s="107"/>
      <c r="DF6" s="108"/>
      <c r="DG6" s="125"/>
      <c r="DH6" s="107"/>
      <c r="DI6" s="108"/>
      <c r="DJ6" s="125"/>
      <c r="DK6" s="127"/>
      <c r="DL6" s="136"/>
      <c r="DM6" s="137"/>
      <c r="DN6" s="138"/>
      <c r="DO6" s="101" t="s">
        <v>48</v>
      </c>
      <c r="DP6" s="102"/>
      <c r="DQ6" s="124"/>
      <c r="DR6" s="101" t="s">
        <v>49</v>
      </c>
      <c r="DS6" s="102"/>
      <c r="DT6" s="124"/>
      <c r="DU6" s="107"/>
      <c r="DV6" s="108"/>
      <c r="DW6" s="125"/>
      <c r="DX6" s="101" t="s">
        <v>50</v>
      </c>
      <c r="DY6" s="102"/>
      <c r="DZ6" s="124"/>
      <c r="EA6" s="101" t="s">
        <v>51</v>
      </c>
      <c r="EB6" s="102"/>
      <c r="EC6" s="124"/>
      <c r="ED6" s="147" t="s">
        <v>52</v>
      </c>
      <c r="EE6" s="148"/>
      <c r="EF6" s="148"/>
      <c r="EG6" s="127"/>
      <c r="EH6" s="158"/>
      <c r="EI6" s="159"/>
      <c r="EJ6" s="160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  <c r="IV6" s="167"/>
    </row>
    <row r="7" s="1" customFormat="1" customHeight="1" spans="1:256">
      <c r="A7" s="13"/>
      <c r="B7" s="14"/>
      <c r="C7" s="15"/>
      <c r="D7" s="16"/>
      <c r="E7" s="21" t="s">
        <v>53</v>
      </c>
      <c r="F7" s="22" t="s">
        <v>54</v>
      </c>
      <c r="G7" s="23"/>
      <c r="H7" s="23"/>
      <c r="I7" s="69"/>
      <c r="J7" s="21" t="s">
        <v>53</v>
      </c>
      <c r="K7" s="22" t="s">
        <v>54</v>
      </c>
      <c r="L7" s="23"/>
      <c r="M7" s="23"/>
      <c r="N7" s="69"/>
      <c r="O7" s="21" t="s">
        <v>53</v>
      </c>
      <c r="P7" s="22" t="s">
        <v>54</v>
      </c>
      <c r="Q7" s="23"/>
      <c r="R7" s="23"/>
      <c r="S7" s="69"/>
      <c r="T7" s="21" t="s">
        <v>53</v>
      </c>
      <c r="U7" s="22" t="s">
        <v>54</v>
      </c>
      <c r="V7" s="23"/>
      <c r="W7" s="23"/>
      <c r="X7" s="69"/>
      <c r="Y7" s="21" t="s">
        <v>53</v>
      </c>
      <c r="Z7" s="22" t="s">
        <v>54</v>
      </c>
      <c r="AA7" s="23"/>
      <c r="AB7" s="23"/>
      <c r="AC7" s="69"/>
      <c r="AD7" s="21" t="s">
        <v>53</v>
      </c>
      <c r="AE7" s="79" t="s">
        <v>54</v>
      </c>
      <c r="AF7" s="79"/>
      <c r="AG7" s="79"/>
      <c r="AH7" s="79"/>
      <c r="AI7" s="21" t="s">
        <v>53</v>
      </c>
      <c r="AJ7" s="22" t="s">
        <v>54</v>
      </c>
      <c r="AK7" s="23"/>
      <c r="AL7" s="23"/>
      <c r="AM7" s="69"/>
      <c r="AN7" s="21" t="s">
        <v>53</v>
      </c>
      <c r="AO7" s="22" t="s">
        <v>54</v>
      </c>
      <c r="AP7" s="23"/>
      <c r="AQ7" s="23"/>
      <c r="AR7" s="69"/>
      <c r="AS7" s="21" t="s">
        <v>53</v>
      </c>
      <c r="AT7" s="22" t="s">
        <v>54</v>
      </c>
      <c r="AU7" s="23"/>
      <c r="AV7" s="23"/>
      <c r="AW7" s="69"/>
      <c r="AX7" s="21" t="s">
        <v>53</v>
      </c>
      <c r="AY7" s="91" t="s">
        <v>54</v>
      </c>
      <c r="AZ7" s="92"/>
      <c r="BA7" s="21" t="s">
        <v>53</v>
      </c>
      <c r="BB7" s="91" t="s">
        <v>54</v>
      </c>
      <c r="BC7" s="92"/>
      <c r="BD7" s="21" t="s">
        <v>53</v>
      </c>
      <c r="BE7" s="91" t="s">
        <v>54</v>
      </c>
      <c r="BF7" s="92"/>
      <c r="BG7" s="21" t="s">
        <v>53</v>
      </c>
      <c r="BH7" s="91" t="s">
        <v>54</v>
      </c>
      <c r="BI7" s="92"/>
      <c r="BJ7" s="21" t="s">
        <v>53</v>
      </c>
      <c r="BK7" s="91" t="s">
        <v>54</v>
      </c>
      <c r="BL7" s="92"/>
      <c r="BM7" s="21" t="s">
        <v>53</v>
      </c>
      <c r="BN7" s="91" t="s">
        <v>54</v>
      </c>
      <c r="BO7" s="92"/>
      <c r="BP7" s="21" t="s">
        <v>53</v>
      </c>
      <c r="BQ7" s="91" t="s">
        <v>54</v>
      </c>
      <c r="BR7" s="92"/>
      <c r="BS7" s="21" t="s">
        <v>53</v>
      </c>
      <c r="BT7" s="91" t="s">
        <v>54</v>
      </c>
      <c r="BU7" s="113"/>
      <c r="BV7" s="113"/>
      <c r="BW7" s="92"/>
      <c r="BX7" s="21" t="s">
        <v>53</v>
      </c>
      <c r="BY7" s="91" t="s">
        <v>54</v>
      </c>
      <c r="BZ7" s="92"/>
      <c r="CA7" s="21" t="s">
        <v>53</v>
      </c>
      <c r="CB7" s="91" t="s">
        <v>54</v>
      </c>
      <c r="CC7" s="92"/>
      <c r="CD7" s="21" t="s">
        <v>53</v>
      </c>
      <c r="CE7" s="91" t="s">
        <v>54</v>
      </c>
      <c r="CF7" s="92"/>
      <c r="CG7" s="21" t="s">
        <v>53</v>
      </c>
      <c r="CH7" s="91" t="s">
        <v>54</v>
      </c>
      <c r="CI7" s="92"/>
      <c r="CJ7" s="21" t="s">
        <v>53</v>
      </c>
      <c r="CK7" s="91" t="s">
        <v>54</v>
      </c>
      <c r="CL7" s="92"/>
      <c r="CM7" s="21" t="s">
        <v>53</v>
      </c>
      <c r="CN7" s="91" t="s">
        <v>54</v>
      </c>
      <c r="CO7" s="92"/>
      <c r="CP7" s="21" t="s">
        <v>53</v>
      </c>
      <c r="CQ7" s="91" t="s">
        <v>54</v>
      </c>
      <c r="CR7" s="92"/>
      <c r="CS7" s="21" t="s">
        <v>53</v>
      </c>
      <c r="CT7" s="91" t="s">
        <v>54</v>
      </c>
      <c r="CU7" s="92"/>
      <c r="CV7" s="21" t="s">
        <v>53</v>
      </c>
      <c r="CW7" s="91" t="s">
        <v>54</v>
      </c>
      <c r="CX7" s="92"/>
      <c r="CY7" s="21" t="s">
        <v>53</v>
      </c>
      <c r="CZ7" s="91" t="s">
        <v>54</v>
      </c>
      <c r="DA7" s="92"/>
      <c r="DB7" s="21" t="s">
        <v>53</v>
      </c>
      <c r="DC7" s="91" t="s">
        <v>54</v>
      </c>
      <c r="DD7" s="92"/>
      <c r="DE7" s="21" t="s">
        <v>53</v>
      </c>
      <c r="DF7" s="91" t="s">
        <v>54</v>
      </c>
      <c r="DG7" s="92"/>
      <c r="DH7" s="21" t="s">
        <v>53</v>
      </c>
      <c r="DI7" s="91" t="s">
        <v>54</v>
      </c>
      <c r="DJ7" s="92"/>
      <c r="DK7" s="139" t="s">
        <v>55</v>
      </c>
      <c r="DL7" s="21" t="s">
        <v>53</v>
      </c>
      <c r="DM7" s="91" t="s">
        <v>54</v>
      </c>
      <c r="DN7" s="92"/>
      <c r="DO7" s="21" t="s">
        <v>53</v>
      </c>
      <c r="DP7" s="91" t="s">
        <v>54</v>
      </c>
      <c r="DQ7" s="92"/>
      <c r="DR7" s="21" t="s">
        <v>53</v>
      </c>
      <c r="DS7" s="91" t="s">
        <v>54</v>
      </c>
      <c r="DT7" s="92"/>
      <c r="DU7" s="21" t="s">
        <v>53</v>
      </c>
      <c r="DV7" s="91" t="s">
        <v>54</v>
      </c>
      <c r="DW7" s="92"/>
      <c r="DX7" s="21" t="s">
        <v>53</v>
      </c>
      <c r="DY7" s="91" t="s">
        <v>54</v>
      </c>
      <c r="DZ7" s="92"/>
      <c r="EA7" s="21" t="s">
        <v>53</v>
      </c>
      <c r="EB7" s="91" t="s">
        <v>54</v>
      </c>
      <c r="EC7" s="92"/>
      <c r="ED7" s="21" t="s">
        <v>53</v>
      </c>
      <c r="EE7" s="91" t="s">
        <v>54</v>
      </c>
      <c r="EF7" s="92"/>
      <c r="EG7" s="127" t="s">
        <v>55</v>
      </c>
      <c r="EH7" s="21" t="s">
        <v>53</v>
      </c>
      <c r="EI7" s="91" t="s">
        <v>54</v>
      </c>
      <c r="EJ7" s="92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8"/>
      <c r="HX7" s="168"/>
      <c r="HY7" s="168"/>
      <c r="HZ7" s="168"/>
      <c r="IA7" s="168"/>
      <c r="IB7" s="168"/>
      <c r="IC7" s="168"/>
      <c r="ID7" s="168"/>
      <c r="IE7" s="168"/>
      <c r="IF7" s="168"/>
      <c r="IG7" s="168"/>
      <c r="IH7" s="168"/>
      <c r="II7" s="168"/>
      <c r="IJ7" s="168"/>
      <c r="IK7" s="168"/>
      <c r="IL7" s="168"/>
      <c r="IM7" s="168"/>
      <c r="IN7" s="168"/>
      <c r="IO7" s="168"/>
      <c r="IP7" s="168"/>
      <c r="IQ7" s="168"/>
      <c r="IR7" s="168"/>
      <c r="IS7" s="168"/>
      <c r="IT7" s="168"/>
      <c r="IU7" s="168"/>
      <c r="IV7" s="168"/>
    </row>
    <row r="8" s="1" customFormat="1" ht="55.2" customHeight="1" spans="1:256">
      <c r="A8" s="24"/>
      <c r="B8" s="25"/>
      <c r="C8" s="26"/>
      <c r="D8" s="27"/>
      <c r="E8" s="28"/>
      <c r="F8" s="29" t="s">
        <v>56</v>
      </c>
      <c r="G8" s="30" t="s">
        <v>57</v>
      </c>
      <c r="H8" s="31" t="s">
        <v>58</v>
      </c>
      <c r="I8" s="30" t="s">
        <v>59</v>
      </c>
      <c r="J8" s="28"/>
      <c r="K8" s="29" t="s">
        <v>56</v>
      </c>
      <c r="L8" s="30" t="str">
        <f>G8</f>
        <v>   փաստ,             11 ամիս                 </v>
      </c>
      <c r="M8" s="31" t="s">
        <v>58</v>
      </c>
      <c r="N8" s="30" t="s">
        <v>59</v>
      </c>
      <c r="O8" s="28"/>
      <c r="P8" s="29" t="s">
        <v>56</v>
      </c>
      <c r="Q8" s="30" t="str">
        <f>G8</f>
        <v>   փաստ,             11 ամիս                 </v>
      </c>
      <c r="R8" s="31" t="s">
        <v>58</v>
      </c>
      <c r="S8" s="30" t="s">
        <v>59</v>
      </c>
      <c r="T8" s="28"/>
      <c r="U8" s="29" t="s">
        <v>56</v>
      </c>
      <c r="V8" s="30" t="str">
        <f>G8</f>
        <v>   փաստ,             11 ամիս                 </v>
      </c>
      <c r="W8" s="31" t="s">
        <v>58</v>
      </c>
      <c r="X8" s="30" t="s">
        <v>59</v>
      </c>
      <c r="Y8" s="28"/>
      <c r="Z8" s="29" t="s">
        <v>56</v>
      </c>
      <c r="AA8" s="30" t="str">
        <f>G8</f>
        <v>   փաստ,             11 ամիս                 </v>
      </c>
      <c r="AB8" s="31" t="s">
        <v>58</v>
      </c>
      <c r="AC8" s="30" t="s">
        <v>59</v>
      </c>
      <c r="AD8" s="28"/>
      <c r="AE8" s="29" t="s">
        <v>56</v>
      </c>
      <c r="AF8" s="30" t="str">
        <f>G8</f>
        <v>   փաստ,             11 ամիս                 </v>
      </c>
      <c r="AG8" s="31" t="s">
        <v>58</v>
      </c>
      <c r="AH8" s="30" t="s">
        <v>59</v>
      </c>
      <c r="AI8" s="28"/>
      <c r="AJ8" s="29" t="s">
        <v>56</v>
      </c>
      <c r="AK8" s="30" t="str">
        <f>G8</f>
        <v>   փաստ,             11 ամիս                 </v>
      </c>
      <c r="AL8" s="31" t="s">
        <v>58</v>
      </c>
      <c r="AM8" s="30" t="s">
        <v>59</v>
      </c>
      <c r="AN8" s="28"/>
      <c r="AO8" s="29" t="s">
        <v>56</v>
      </c>
      <c r="AP8" s="30" t="str">
        <f>G8</f>
        <v>   փաստ,             11 ամիս                 </v>
      </c>
      <c r="AQ8" s="30" t="s">
        <v>58</v>
      </c>
      <c r="AR8" s="30" t="s">
        <v>59</v>
      </c>
      <c r="AS8" s="28"/>
      <c r="AT8" s="29" t="s">
        <v>56</v>
      </c>
      <c r="AU8" s="30" t="str">
        <f>G8</f>
        <v>   փաստ,             11 ամիս                 </v>
      </c>
      <c r="AV8" s="31" t="s">
        <v>58</v>
      </c>
      <c r="AW8" s="30" t="s">
        <v>59</v>
      </c>
      <c r="AX8" s="28"/>
      <c r="AY8" s="29" t="s">
        <v>56</v>
      </c>
      <c r="AZ8" s="30" t="str">
        <f>G8</f>
        <v>   փաստ,             11 ամիս                 </v>
      </c>
      <c r="BA8" s="28"/>
      <c r="BB8" s="29" t="s">
        <v>56</v>
      </c>
      <c r="BC8" s="30" t="str">
        <f>G8</f>
        <v>   փաստ,             11 ամիս                 </v>
      </c>
      <c r="BD8" s="28"/>
      <c r="BE8" s="29" t="s">
        <v>56</v>
      </c>
      <c r="BF8" s="30" t="str">
        <f>G8</f>
        <v>   փաստ,             11 ամիս                 </v>
      </c>
      <c r="BG8" s="28"/>
      <c r="BH8" s="29" t="s">
        <v>56</v>
      </c>
      <c r="BI8" s="30" t="str">
        <f>G8</f>
        <v>   փաստ,             11 ամիս                 </v>
      </c>
      <c r="BJ8" s="28"/>
      <c r="BK8" s="29" t="s">
        <v>56</v>
      </c>
      <c r="BL8" s="30" t="str">
        <f>G8</f>
        <v>   փաստ,             11 ամիս                 </v>
      </c>
      <c r="BM8" s="28"/>
      <c r="BN8" s="29" t="s">
        <v>56</v>
      </c>
      <c r="BO8" s="30" t="str">
        <f>G8</f>
        <v>   փաստ,             11 ամիս                 </v>
      </c>
      <c r="BP8" s="28"/>
      <c r="BQ8" s="29" t="s">
        <v>56</v>
      </c>
      <c r="BR8" s="30" t="str">
        <f>G8</f>
        <v>   փաստ,             11 ամիս                 </v>
      </c>
      <c r="BS8" s="28"/>
      <c r="BT8" s="29" t="s">
        <v>56</v>
      </c>
      <c r="BU8" s="30" t="str">
        <f>G8</f>
        <v>   փաստ,             11 ամիս                 </v>
      </c>
      <c r="BV8" s="31" t="s">
        <v>58</v>
      </c>
      <c r="BW8" s="30" t="s">
        <v>59</v>
      </c>
      <c r="BX8" s="28"/>
      <c r="BY8" s="29" t="s">
        <v>56</v>
      </c>
      <c r="BZ8" s="30" t="str">
        <f>G8</f>
        <v>   փաստ,             11 ամիս                 </v>
      </c>
      <c r="CA8" s="28"/>
      <c r="CB8" s="29" t="s">
        <v>56</v>
      </c>
      <c r="CC8" s="30" t="str">
        <f>G8</f>
        <v>   փաստ,             11 ամիս                 </v>
      </c>
      <c r="CD8" s="28"/>
      <c r="CE8" s="29" t="s">
        <v>56</v>
      </c>
      <c r="CF8" s="30" t="str">
        <f>G8</f>
        <v>   փաստ,             11 ամիս                 </v>
      </c>
      <c r="CG8" s="28"/>
      <c r="CH8" s="29" t="s">
        <v>56</v>
      </c>
      <c r="CI8" s="30" t="str">
        <f>G8</f>
        <v>   փաստ,             11 ամիս                 </v>
      </c>
      <c r="CJ8" s="28"/>
      <c r="CK8" s="29" t="s">
        <v>56</v>
      </c>
      <c r="CL8" s="30" t="str">
        <f>G8</f>
        <v>   փաստ,             11 ամիս                 </v>
      </c>
      <c r="CM8" s="28"/>
      <c r="CN8" s="29" t="s">
        <v>56</v>
      </c>
      <c r="CO8" s="30" t="str">
        <f>G8</f>
        <v>   փաստ,             11 ամիս                 </v>
      </c>
      <c r="CP8" s="28"/>
      <c r="CQ8" s="29" t="s">
        <v>56</v>
      </c>
      <c r="CR8" s="30" t="str">
        <f>G8</f>
        <v>   փաստ,             11 ամիս                 </v>
      </c>
      <c r="CS8" s="28"/>
      <c r="CT8" s="29" t="s">
        <v>56</v>
      </c>
      <c r="CU8" s="30" t="str">
        <f>G8</f>
        <v>   փաստ,             11 ամիս                 </v>
      </c>
      <c r="CV8" s="28"/>
      <c r="CW8" s="29" t="s">
        <v>56</v>
      </c>
      <c r="CX8" s="30" t="str">
        <f>G8</f>
        <v>   փաստ,             11 ամիս                 </v>
      </c>
      <c r="CY8" s="28"/>
      <c r="CZ8" s="29" t="s">
        <v>56</v>
      </c>
      <c r="DA8" s="30" t="str">
        <f>G8</f>
        <v>   փաստ,             11 ամիս                 </v>
      </c>
      <c r="DB8" s="28"/>
      <c r="DC8" s="29" t="s">
        <v>56</v>
      </c>
      <c r="DD8" s="30" t="str">
        <f>G8</f>
        <v>   փաստ,             11 ամիս                 </v>
      </c>
      <c r="DE8" s="28"/>
      <c r="DF8" s="29" t="s">
        <v>56</v>
      </c>
      <c r="DG8" s="30" t="str">
        <f>G8</f>
        <v>   փաստ,             11 ամիս                 </v>
      </c>
      <c r="DH8" s="28"/>
      <c r="DI8" s="29" t="s">
        <v>56</v>
      </c>
      <c r="DJ8" s="30" t="str">
        <f>G8</f>
        <v>   փաստ,             11 ամիս                 </v>
      </c>
      <c r="DK8" s="139"/>
      <c r="DL8" s="28"/>
      <c r="DM8" s="29" t="s">
        <v>56</v>
      </c>
      <c r="DN8" s="30" t="str">
        <f>G8</f>
        <v>   փաստ,             11 ամիս                 </v>
      </c>
      <c r="DO8" s="28"/>
      <c r="DP8" s="29" t="s">
        <v>56</v>
      </c>
      <c r="DQ8" s="30" t="str">
        <f>G8</f>
        <v>   փաստ,             11 ամիս                 </v>
      </c>
      <c r="DR8" s="28"/>
      <c r="DS8" s="29" t="s">
        <v>56</v>
      </c>
      <c r="DT8" s="30" t="str">
        <f>G8</f>
        <v>   փաստ,             11 ամիս                 </v>
      </c>
      <c r="DU8" s="28"/>
      <c r="DV8" s="29" t="s">
        <v>56</v>
      </c>
      <c r="DW8" s="30" t="str">
        <f>G8</f>
        <v>   փաստ,             11 ամիս                 </v>
      </c>
      <c r="DX8" s="28"/>
      <c r="DY8" s="29" t="s">
        <v>56</v>
      </c>
      <c r="DZ8" s="30" t="str">
        <f>G8</f>
        <v>   փաստ,             11 ամիս                 </v>
      </c>
      <c r="EA8" s="28"/>
      <c r="EB8" s="29" t="s">
        <v>56</v>
      </c>
      <c r="EC8" s="30" t="str">
        <f>G8</f>
        <v>   փաստ,             11 ամիս                 </v>
      </c>
      <c r="ED8" s="28"/>
      <c r="EE8" s="29" t="s">
        <v>56</v>
      </c>
      <c r="EF8" s="30" t="str">
        <f>G8</f>
        <v>   փաստ,             11 ամիս                 </v>
      </c>
      <c r="EG8" s="127"/>
      <c r="EH8" s="28"/>
      <c r="EI8" s="29" t="s">
        <v>56</v>
      </c>
      <c r="EJ8" s="30" t="str">
        <f>G8</f>
        <v>   փաստ,             11 ամիս                 </v>
      </c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</row>
    <row r="9" s="1" customFormat="1" ht="18" customHeight="1" spans="1:256">
      <c r="A9" s="32"/>
      <c r="B9" s="33">
        <v>1</v>
      </c>
      <c r="C9" s="34">
        <v>2</v>
      </c>
      <c r="D9" s="32">
        <v>3</v>
      </c>
      <c r="E9" s="34">
        <v>4</v>
      </c>
      <c r="F9" s="32">
        <v>5</v>
      </c>
      <c r="G9" s="34">
        <v>6</v>
      </c>
      <c r="H9" s="32">
        <v>7</v>
      </c>
      <c r="I9" s="34">
        <v>8</v>
      </c>
      <c r="J9" s="32">
        <v>9</v>
      </c>
      <c r="K9" s="34">
        <v>10</v>
      </c>
      <c r="L9" s="32">
        <v>11</v>
      </c>
      <c r="M9" s="34">
        <v>12</v>
      </c>
      <c r="N9" s="32">
        <v>13</v>
      </c>
      <c r="O9" s="34">
        <v>14</v>
      </c>
      <c r="P9" s="32">
        <v>15</v>
      </c>
      <c r="Q9" s="34">
        <v>16</v>
      </c>
      <c r="R9" s="32">
        <v>17</v>
      </c>
      <c r="S9" s="34">
        <v>18</v>
      </c>
      <c r="T9" s="32">
        <v>19</v>
      </c>
      <c r="U9" s="34">
        <v>20</v>
      </c>
      <c r="V9" s="32">
        <v>21</v>
      </c>
      <c r="W9" s="34">
        <v>22</v>
      </c>
      <c r="X9" s="32">
        <v>23</v>
      </c>
      <c r="Y9" s="34">
        <v>24</v>
      </c>
      <c r="Z9" s="32">
        <v>25</v>
      </c>
      <c r="AA9" s="34">
        <v>26</v>
      </c>
      <c r="AB9" s="32">
        <v>27</v>
      </c>
      <c r="AC9" s="34">
        <v>28</v>
      </c>
      <c r="AD9" s="34"/>
      <c r="AE9" s="34"/>
      <c r="AF9" s="34"/>
      <c r="AG9" s="34"/>
      <c r="AH9" s="34"/>
      <c r="AI9" s="32">
        <v>29</v>
      </c>
      <c r="AJ9" s="34">
        <v>30</v>
      </c>
      <c r="AK9" s="32">
        <v>31</v>
      </c>
      <c r="AL9" s="34">
        <v>32</v>
      </c>
      <c r="AM9" s="32">
        <v>33</v>
      </c>
      <c r="AN9" s="34">
        <v>34</v>
      </c>
      <c r="AO9" s="32">
        <v>35</v>
      </c>
      <c r="AP9" s="34">
        <v>36</v>
      </c>
      <c r="AQ9" s="32">
        <v>37</v>
      </c>
      <c r="AR9" s="34">
        <v>38</v>
      </c>
      <c r="AS9" s="32">
        <v>39</v>
      </c>
      <c r="AT9" s="34">
        <v>40</v>
      </c>
      <c r="AU9" s="32">
        <v>41</v>
      </c>
      <c r="AV9" s="34">
        <v>42</v>
      </c>
      <c r="AW9" s="32">
        <v>43</v>
      </c>
      <c r="AX9" s="34">
        <v>44</v>
      </c>
      <c r="AY9" s="32">
        <v>45</v>
      </c>
      <c r="AZ9" s="34">
        <v>46</v>
      </c>
      <c r="BA9" s="32">
        <v>47</v>
      </c>
      <c r="BB9" s="34">
        <v>48</v>
      </c>
      <c r="BC9" s="32">
        <v>49</v>
      </c>
      <c r="BD9" s="34">
        <v>50</v>
      </c>
      <c r="BE9" s="32">
        <v>51</v>
      </c>
      <c r="BF9" s="34">
        <v>52</v>
      </c>
      <c r="BG9" s="32">
        <v>53</v>
      </c>
      <c r="BH9" s="34">
        <v>54</v>
      </c>
      <c r="BI9" s="32">
        <v>55</v>
      </c>
      <c r="BJ9" s="34">
        <v>56</v>
      </c>
      <c r="BK9" s="32">
        <v>57</v>
      </c>
      <c r="BL9" s="34">
        <v>58</v>
      </c>
      <c r="BM9" s="32">
        <v>59</v>
      </c>
      <c r="BN9" s="34">
        <v>60</v>
      </c>
      <c r="BO9" s="32">
        <v>61</v>
      </c>
      <c r="BP9" s="34">
        <v>62</v>
      </c>
      <c r="BQ9" s="32">
        <v>63</v>
      </c>
      <c r="BR9" s="34">
        <v>64</v>
      </c>
      <c r="BS9" s="32">
        <v>65</v>
      </c>
      <c r="BT9" s="34">
        <v>66</v>
      </c>
      <c r="BU9" s="32">
        <v>67</v>
      </c>
      <c r="BV9" s="34">
        <v>68</v>
      </c>
      <c r="BW9" s="32">
        <v>69</v>
      </c>
      <c r="BX9" s="34">
        <v>70</v>
      </c>
      <c r="BY9" s="32">
        <v>71</v>
      </c>
      <c r="BZ9" s="34">
        <v>72</v>
      </c>
      <c r="CA9" s="32">
        <v>73</v>
      </c>
      <c r="CB9" s="34">
        <v>74</v>
      </c>
      <c r="CC9" s="32">
        <v>75</v>
      </c>
      <c r="CD9" s="34">
        <v>76</v>
      </c>
      <c r="CE9" s="32">
        <v>77</v>
      </c>
      <c r="CF9" s="34">
        <v>78</v>
      </c>
      <c r="CG9" s="32">
        <v>79</v>
      </c>
      <c r="CH9" s="34">
        <v>80</v>
      </c>
      <c r="CI9" s="32">
        <v>81</v>
      </c>
      <c r="CJ9" s="34">
        <v>82</v>
      </c>
      <c r="CK9" s="32">
        <v>83</v>
      </c>
      <c r="CL9" s="34">
        <v>84</v>
      </c>
      <c r="CM9" s="32">
        <v>85</v>
      </c>
      <c r="CN9" s="34">
        <v>86</v>
      </c>
      <c r="CO9" s="32">
        <v>87</v>
      </c>
      <c r="CP9" s="34">
        <v>88</v>
      </c>
      <c r="CQ9" s="32">
        <v>89</v>
      </c>
      <c r="CR9" s="34">
        <v>90</v>
      </c>
      <c r="CS9" s="32">
        <v>91</v>
      </c>
      <c r="CT9" s="34">
        <v>92</v>
      </c>
      <c r="CU9" s="122">
        <v>93</v>
      </c>
      <c r="CV9" s="34">
        <v>94</v>
      </c>
      <c r="CW9" s="32">
        <v>95</v>
      </c>
      <c r="CX9" s="34">
        <v>96</v>
      </c>
      <c r="CY9" s="32">
        <v>97</v>
      </c>
      <c r="CZ9" s="34">
        <v>98</v>
      </c>
      <c r="DA9" s="32">
        <v>99</v>
      </c>
      <c r="DB9" s="34">
        <v>100</v>
      </c>
      <c r="DC9" s="32">
        <v>101</v>
      </c>
      <c r="DD9" s="34">
        <v>102</v>
      </c>
      <c r="DE9" s="32">
        <v>103</v>
      </c>
      <c r="DF9" s="34">
        <v>104</v>
      </c>
      <c r="DG9" s="32">
        <v>105</v>
      </c>
      <c r="DH9" s="34">
        <v>106</v>
      </c>
      <c r="DI9" s="32">
        <v>107</v>
      </c>
      <c r="DJ9" s="140">
        <v>108</v>
      </c>
      <c r="DK9" s="141">
        <v>109</v>
      </c>
      <c r="DL9" s="34">
        <v>110</v>
      </c>
      <c r="DM9" s="32">
        <v>111</v>
      </c>
      <c r="DN9" s="34">
        <v>112</v>
      </c>
      <c r="DO9" s="32">
        <v>113</v>
      </c>
      <c r="DP9" s="34">
        <v>114</v>
      </c>
      <c r="DQ9" s="32">
        <v>115</v>
      </c>
      <c r="DR9" s="34">
        <v>116</v>
      </c>
      <c r="DS9" s="32">
        <v>117</v>
      </c>
      <c r="DT9" s="34">
        <v>118</v>
      </c>
      <c r="DU9" s="32">
        <v>119</v>
      </c>
      <c r="DV9" s="34">
        <v>120</v>
      </c>
      <c r="DW9" s="32">
        <v>121</v>
      </c>
      <c r="DX9" s="34">
        <v>122</v>
      </c>
      <c r="DY9" s="32">
        <v>123</v>
      </c>
      <c r="DZ9" s="34">
        <v>124</v>
      </c>
      <c r="EA9" s="32">
        <v>125</v>
      </c>
      <c r="EB9" s="34">
        <v>126</v>
      </c>
      <c r="EC9" s="32">
        <v>127</v>
      </c>
      <c r="ED9" s="34">
        <v>128</v>
      </c>
      <c r="EE9" s="32">
        <v>129</v>
      </c>
      <c r="EF9" s="34">
        <v>130</v>
      </c>
      <c r="EG9" s="32">
        <v>131</v>
      </c>
      <c r="EH9" s="34">
        <v>132</v>
      </c>
      <c r="EI9" s="32">
        <v>133</v>
      </c>
      <c r="EJ9" s="34">
        <v>134</v>
      </c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  <c r="IL9" s="170"/>
      <c r="IM9" s="170"/>
      <c r="IN9" s="170"/>
      <c r="IO9" s="170"/>
      <c r="IP9" s="170"/>
      <c r="IQ9" s="170"/>
      <c r="IR9" s="170"/>
      <c r="IS9" s="170"/>
      <c r="IT9" s="170"/>
      <c r="IU9" s="170"/>
      <c r="IV9" s="170"/>
    </row>
    <row r="10" s="1" customFormat="1" ht="18" customHeight="1" spans="1:256">
      <c r="A10" s="35">
        <v>1</v>
      </c>
      <c r="B10" s="36" t="s">
        <v>60</v>
      </c>
      <c r="C10" s="37">
        <v>265570</v>
      </c>
      <c r="D10" s="38">
        <v>16578.6</v>
      </c>
      <c r="E10" s="39">
        <f t="shared" ref="E10:G10" si="0">DL10+EH10-ED10</f>
        <v>2462684.3</v>
      </c>
      <c r="F10" s="39">
        <f t="shared" si="0"/>
        <v>2462684.3</v>
      </c>
      <c r="G10" s="40">
        <f t="shared" si="0"/>
        <v>2454138</v>
      </c>
      <c r="H10" s="40">
        <f t="shared" ref="H10:H18" si="1">G10/F10*100</f>
        <v>99.6529681047628</v>
      </c>
      <c r="I10" s="40">
        <f t="shared" ref="I10:I18" si="2">G10/E10*100</f>
        <v>99.6529681047628</v>
      </c>
      <c r="J10" s="40">
        <f t="shared" ref="J10:L10" si="3">T10+Y10+AI10+AN10+AS10+AX10+BP10+BX10+CA10+CD10+CG10+CJ10+CP10+CS10+CY10+DB10+DH10+AD10</f>
        <v>1122108.7</v>
      </c>
      <c r="K10" s="40">
        <f t="shared" si="3"/>
        <v>1122108.7</v>
      </c>
      <c r="L10" s="40">
        <f t="shared" si="3"/>
        <v>1227526.5</v>
      </c>
      <c r="M10" s="40">
        <f t="shared" ref="M10:M18" si="4">L10/K10*100</f>
        <v>109.394615690975</v>
      </c>
      <c r="N10" s="40">
        <f t="shared" ref="N10:N18" si="5">L10/J10*100</f>
        <v>109.394615690975</v>
      </c>
      <c r="O10" s="40">
        <f t="shared" ref="O10:Q10" si="6">T10+Y10+AD10</f>
        <v>120000</v>
      </c>
      <c r="P10" s="40">
        <f t="shared" si="6"/>
        <v>120000</v>
      </c>
      <c r="Q10" s="40">
        <f t="shared" si="6"/>
        <v>173541.8</v>
      </c>
      <c r="R10" s="40">
        <f t="shared" ref="R10:R18" si="7">Q10/P10*100</f>
        <v>144.618166666667</v>
      </c>
      <c r="S10" s="37">
        <f t="shared" ref="S10:S18" si="8">Q10/O10*100</f>
        <v>144.618166666667</v>
      </c>
      <c r="T10" s="77">
        <v>15000</v>
      </c>
      <c r="U10" s="78">
        <v>15000</v>
      </c>
      <c r="V10" s="40">
        <v>15332.5</v>
      </c>
      <c r="W10" s="40">
        <f t="shared" ref="W10:W18" si="9">V10/U10*100</f>
        <v>102.216666666667</v>
      </c>
      <c r="X10" s="37">
        <f t="shared" ref="X10:X18" si="10">V10/T10*100</f>
        <v>102.216666666667</v>
      </c>
      <c r="Y10" s="77">
        <v>15000</v>
      </c>
      <c r="Z10" s="80">
        <v>15000</v>
      </c>
      <c r="AA10" s="40">
        <v>36469</v>
      </c>
      <c r="AB10" s="40">
        <f t="shared" ref="AB10:AB18" si="11">AA10/Z10*100</f>
        <v>243.126666666667</v>
      </c>
      <c r="AC10" s="37">
        <f t="shared" ref="AC10:AC18" si="12">AA10/Y10*100</f>
        <v>243.126666666667</v>
      </c>
      <c r="AD10" s="37">
        <v>90000</v>
      </c>
      <c r="AE10" s="37">
        <v>90000</v>
      </c>
      <c r="AF10" s="40">
        <v>121740.3</v>
      </c>
      <c r="AG10" s="40">
        <f t="shared" ref="AG10:AG18" si="13">AF10/AE10*100</f>
        <v>135.267</v>
      </c>
      <c r="AH10" s="37">
        <f t="shared" ref="AH10:AH18" si="14">AF10/AD10*100</f>
        <v>135.267</v>
      </c>
      <c r="AI10" s="78">
        <v>410000</v>
      </c>
      <c r="AJ10" s="78">
        <v>410000</v>
      </c>
      <c r="AK10" s="40">
        <v>407490.5</v>
      </c>
      <c r="AL10" s="40">
        <f t="shared" ref="AL10:AL18" si="15">AK10/AJ10*100</f>
        <v>99.3879268292683</v>
      </c>
      <c r="AM10" s="37">
        <f t="shared" ref="AM10:AM18" si="16">AK10/AI10*100</f>
        <v>99.3879268292683</v>
      </c>
      <c r="AN10" s="78">
        <v>99805.4</v>
      </c>
      <c r="AO10" s="78">
        <v>99805.4</v>
      </c>
      <c r="AP10" s="40">
        <v>152828.7</v>
      </c>
      <c r="AQ10" s="40">
        <f t="shared" ref="AQ10:AQ18" si="17">AP10/AO10*100</f>
        <v>153.126684528092</v>
      </c>
      <c r="AR10" s="37">
        <f t="shared" ref="AR10:AR18" si="18">AP10/AN10*100</f>
        <v>153.126684528092</v>
      </c>
      <c r="AS10" s="84">
        <v>34000</v>
      </c>
      <c r="AT10" s="84">
        <v>34000</v>
      </c>
      <c r="AU10" s="40">
        <v>47679.2</v>
      </c>
      <c r="AV10" s="40">
        <f t="shared" ref="AV10:AV18" si="19">AU10/AT10*100</f>
        <v>140.232941176471</v>
      </c>
      <c r="AW10" s="37">
        <f t="shared" ref="AW10:AW18" si="20">AU10/AS10*100</f>
        <v>140.232941176471</v>
      </c>
      <c r="AX10" s="80">
        <v>0</v>
      </c>
      <c r="AY10" s="80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1206504.2</v>
      </c>
      <c r="BE10" s="37">
        <v>1206504.2</v>
      </c>
      <c r="BF10" s="37">
        <v>1105962.2</v>
      </c>
      <c r="BG10" s="97">
        <v>0</v>
      </c>
      <c r="BH10" s="97">
        <v>0</v>
      </c>
      <c r="BI10" s="97">
        <v>0</v>
      </c>
      <c r="BJ10" s="98">
        <v>3050.4</v>
      </c>
      <c r="BK10" s="99">
        <v>3050.4</v>
      </c>
      <c r="BL10" s="37">
        <v>2783.6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>
        <v>0</v>
      </c>
      <c r="BS10" s="40">
        <f t="shared" ref="BS10:BU10" si="21">BX10+CA10+CD10+CG10</f>
        <v>35993</v>
      </c>
      <c r="BT10" s="40">
        <f t="shared" si="21"/>
        <v>35993</v>
      </c>
      <c r="BU10" s="40">
        <f t="shared" si="21"/>
        <v>45759.8</v>
      </c>
      <c r="BV10" s="40">
        <f t="shared" ref="BV10:BV18" si="22">BU10/BT10*100</f>
        <v>127.135276303726</v>
      </c>
      <c r="BW10" s="37">
        <f t="shared" ref="BW10:BW18" si="23">BU10/BS10*100</f>
        <v>127.135276303726</v>
      </c>
      <c r="BX10" s="78">
        <v>25993</v>
      </c>
      <c r="BY10" s="78">
        <v>25993</v>
      </c>
      <c r="BZ10" s="40">
        <v>26885.7</v>
      </c>
      <c r="CA10" s="37">
        <v>0</v>
      </c>
      <c r="CB10" s="37">
        <v>0</v>
      </c>
      <c r="CC10" s="40">
        <v>0</v>
      </c>
      <c r="CD10" s="37">
        <v>0</v>
      </c>
      <c r="CE10" s="37">
        <v>0</v>
      </c>
      <c r="CF10" s="37">
        <v>0</v>
      </c>
      <c r="CG10" s="78">
        <v>10000</v>
      </c>
      <c r="CH10" s="78">
        <v>10000</v>
      </c>
      <c r="CI10" s="37">
        <v>18874.1</v>
      </c>
      <c r="CJ10" s="37">
        <v>0</v>
      </c>
      <c r="CK10" s="37">
        <v>0</v>
      </c>
      <c r="CL10" s="37">
        <v>0</v>
      </c>
      <c r="CM10" s="37">
        <v>5997</v>
      </c>
      <c r="CN10" s="37">
        <v>5997</v>
      </c>
      <c r="CO10" s="37">
        <v>5397.3</v>
      </c>
      <c r="CP10" s="78">
        <v>0</v>
      </c>
      <c r="CQ10" s="78">
        <v>0</v>
      </c>
      <c r="CR10" s="37">
        <v>0</v>
      </c>
      <c r="CS10" s="78">
        <v>389817</v>
      </c>
      <c r="CT10" s="78">
        <v>389817</v>
      </c>
      <c r="CU10" s="37">
        <v>337076.9</v>
      </c>
      <c r="CV10" s="37">
        <v>203200</v>
      </c>
      <c r="CW10" s="37">
        <v>203200</v>
      </c>
      <c r="CX10" s="37">
        <v>163003.7</v>
      </c>
      <c r="CY10" s="78">
        <v>24600</v>
      </c>
      <c r="CZ10" s="78">
        <v>24600</v>
      </c>
      <c r="DA10" s="37">
        <v>52452.3</v>
      </c>
      <c r="DB10" s="37">
        <v>1500</v>
      </c>
      <c r="DC10" s="37">
        <v>1500</v>
      </c>
      <c r="DD10" s="37">
        <v>1987.6</v>
      </c>
      <c r="DE10" s="37">
        <v>0</v>
      </c>
      <c r="DF10" s="37">
        <v>0</v>
      </c>
      <c r="DG10" s="37">
        <v>0</v>
      </c>
      <c r="DH10" s="37">
        <v>6393.3</v>
      </c>
      <c r="DI10" s="37">
        <v>6393.3</v>
      </c>
      <c r="DJ10" s="40">
        <v>8709.7</v>
      </c>
      <c r="DK10" s="40"/>
      <c r="DL10" s="40">
        <f t="shared" ref="DL10:DL17" si="24">T10+Y10+AI10+AN10+AS10+AX10+BA10+BD10+BG10+BJ10+BM10+BP10+BX10+CA10+CD10+CG10+CJ10+CM10+CP10+CS10+CY10+DB10+DE10+DH10+AD10</f>
        <v>2337660.3</v>
      </c>
      <c r="DM10" s="40">
        <f t="shared" ref="DM10:DM17" si="25">U10+Z10+AJ10+AO10+AT10+AY10+BB10+BE10+BH10+BK10+BN10+BQ10+BY10+CB10+CE10+CH10+CK10+CN10+CQ10+CT10+CZ10+DC10+DF10+DI10+AE10</f>
        <v>2337660.3</v>
      </c>
      <c r="DN10" s="40">
        <f t="shared" ref="DN10:DN17" si="26">V10+AA10+AK10+AP10+AU10+AZ10+BC10+BF10+BI10+BL10+BO10+BR10+BZ10+CC10+CF10+CI10+CL10+CO10+CR10+CU10+DA10+DD10+DG10+DJ10+DK10+AF10</f>
        <v>2341669.6</v>
      </c>
      <c r="DO10" s="37">
        <v>0</v>
      </c>
      <c r="DP10" s="37">
        <v>0</v>
      </c>
      <c r="DQ10" s="37">
        <v>0</v>
      </c>
      <c r="DR10" s="83">
        <v>125024</v>
      </c>
      <c r="DS10" s="37">
        <v>125024</v>
      </c>
      <c r="DT10" s="37">
        <v>112468.4</v>
      </c>
      <c r="DU10" s="37">
        <v>0</v>
      </c>
      <c r="DV10" s="37">
        <v>0</v>
      </c>
      <c r="DW10" s="37">
        <v>0</v>
      </c>
      <c r="DX10" s="37">
        <v>0</v>
      </c>
      <c r="DY10" s="37">
        <v>0</v>
      </c>
      <c r="DZ10" s="37">
        <v>0</v>
      </c>
      <c r="EA10" s="37">
        <v>0</v>
      </c>
      <c r="EB10" s="37">
        <v>0</v>
      </c>
      <c r="EC10" s="37">
        <v>0</v>
      </c>
      <c r="ED10" s="37">
        <v>126952.2</v>
      </c>
      <c r="EE10" s="37">
        <v>126952.2</v>
      </c>
      <c r="EF10" s="40">
        <v>126952.2</v>
      </c>
      <c r="EG10" s="40"/>
      <c r="EH10" s="40">
        <f t="shared" ref="EH10:EH17" si="27">DO10+DR10+DU10+DX10+EA10+ED10</f>
        <v>251976.2</v>
      </c>
      <c r="EI10" s="40">
        <f t="shared" ref="EI10:EI17" si="28">DP10+DS10+DV10+DY10+EB10+EE10</f>
        <v>251976.2</v>
      </c>
      <c r="EJ10" s="40">
        <f t="shared" ref="EJ10:EJ17" si="29">DQ10+DT10+DW10+DZ10+EC10+EF10+EG10</f>
        <v>239420.6</v>
      </c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</row>
    <row r="11" s="1" customFormat="1" ht="18" customHeight="1" spans="1:256">
      <c r="A11" s="35">
        <v>2</v>
      </c>
      <c r="B11" s="36" t="s">
        <v>61</v>
      </c>
      <c r="C11" s="37">
        <v>625197.4</v>
      </c>
      <c r="D11" s="41">
        <v>5726.6</v>
      </c>
      <c r="E11" s="39">
        <f t="shared" ref="E11:G11" si="30">DL11+EH11-ED11</f>
        <v>1478559</v>
      </c>
      <c r="F11" s="39">
        <f t="shared" si="30"/>
        <v>1478559</v>
      </c>
      <c r="G11" s="40">
        <f t="shared" si="30"/>
        <v>1296341.9</v>
      </c>
      <c r="H11" s="40">
        <f t="shared" si="1"/>
        <v>87.6760345714983</v>
      </c>
      <c r="I11" s="40">
        <f t="shared" si="2"/>
        <v>87.6760345714983</v>
      </c>
      <c r="J11" s="40">
        <f t="shared" ref="J11:L11" si="31">T11+Y11+AI11+AN11+AS11+AX11+BP11+BX11+CA11+CD11+CG11+CJ11+CP11+CS11+CY11+DB11+DH11+AD11</f>
        <v>395694.4</v>
      </c>
      <c r="K11" s="40">
        <f t="shared" si="31"/>
        <v>395694.4</v>
      </c>
      <c r="L11" s="40">
        <f t="shared" si="31"/>
        <v>429910.4</v>
      </c>
      <c r="M11" s="40">
        <f t="shared" si="4"/>
        <v>108.647077138317</v>
      </c>
      <c r="N11" s="40">
        <f t="shared" si="5"/>
        <v>108.647077138317</v>
      </c>
      <c r="O11" s="40">
        <f t="shared" ref="O11:Q11" si="32">T11+Y11+AD11</f>
        <v>122798.9</v>
      </c>
      <c r="P11" s="40">
        <f t="shared" si="32"/>
        <v>122798.9</v>
      </c>
      <c r="Q11" s="40">
        <f t="shared" si="32"/>
        <v>106492.7</v>
      </c>
      <c r="R11" s="40">
        <f t="shared" si="7"/>
        <v>86.7212165581288</v>
      </c>
      <c r="S11" s="37">
        <f t="shared" si="8"/>
        <v>86.7212165581288</v>
      </c>
      <c r="T11" s="77">
        <v>2138.3</v>
      </c>
      <c r="U11" s="78">
        <v>2138.3</v>
      </c>
      <c r="V11" s="40">
        <v>4156.3</v>
      </c>
      <c r="W11" s="40">
        <f t="shared" si="9"/>
        <v>194.374035448721</v>
      </c>
      <c r="X11" s="37">
        <f t="shared" si="10"/>
        <v>194.374035448721</v>
      </c>
      <c r="Y11" s="77">
        <v>14428.7</v>
      </c>
      <c r="Z11" s="80">
        <v>14428.7</v>
      </c>
      <c r="AA11" s="40">
        <v>21561.3</v>
      </c>
      <c r="AB11" s="40">
        <f t="shared" si="11"/>
        <v>149.433420890309</v>
      </c>
      <c r="AC11" s="37">
        <f t="shared" si="12"/>
        <v>149.433420890309</v>
      </c>
      <c r="AD11" s="37">
        <v>106231.9</v>
      </c>
      <c r="AE11" s="37">
        <v>106231.9</v>
      </c>
      <c r="AF11" s="37">
        <v>80775.1</v>
      </c>
      <c r="AG11" s="40">
        <f t="shared" si="13"/>
        <v>76.0365765838698</v>
      </c>
      <c r="AH11" s="37">
        <f t="shared" si="14"/>
        <v>76.0365765838698</v>
      </c>
      <c r="AI11" s="78">
        <v>172032.5</v>
      </c>
      <c r="AJ11" s="78">
        <v>172032.5</v>
      </c>
      <c r="AK11" s="40">
        <v>141369.4</v>
      </c>
      <c r="AL11" s="40">
        <f t="shared" si="15"/>
        <v>82.175984189034</v>
      </c>
      <c r="AM11" s="37">
        <f t="shared" si="16"/>
        <v>82.175984189034</v>
      </c>
      <c r="AN11" s="78">
        <v>9363.6</v>
      </c>
      <c r="AO11" s="78">
        <v>9363.6</v>
      </c>
      <c r="AP11" s="40">
        <v>10633.9</v>
      </c>
      <c r="AQ11" s="40">
        <f t="shared" si="17"/>
        <v>113.566363364518</v>
      </c>
      <c r="AR11" s="37">
        <f t="shared" si="18"/>
        <v>113.566363364518</v>
      </c>
      <c r="AS11" s="84">
        <v>0</v>
      </c>
      <c r="AT11" s="84">
        <v>0</v>
      </c>
      <c r="AU11" s="40">
        <v>0</v>
      </c>
      <c r="AV11" s="40" t="e">
        <f t="shared" si="19"/>
        <v>#DIV/0!</v>
      </c>
      <c r="AW11" s="37" t="e">
        <f t="shared" si="20"/>
        <v>#DIV/0!</v>
      </c>
      <c r="AX11" s="80">
        <v>0</v>
      </c>
      <c r="AY11" s="80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862121.6</v>
      </c>
      <c r="BE11" s="37">
        <v>862121.6</v>
      </c>
      <c r="BF11" s="37">
        <v>790278.1</v>
      </c>
      <c r="BG11" s="97">
        <v>225.9</v>
      </c>
      <c r="BH11" s="97">
        <v>225.9</v>
      </c>
      <c r="BI11" s="97">
        <v>225.8</v>
      </c>
      <c r="BJ11" s="100"/>
      <c r="BK11" s="99"/>
      <c r="BL11" s="37">
        <v>596.6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0</v>
      </c>
      <c r="BS11" s="40">
        <f t="shared" ref="BS11:BU11" si="33">BX11+CA11+CD11+CG11</f>
        <v>14607.8</v>
      </c>
      <c r="BT11" s="40">
        <f t="shared" si="33"/>
        <v>14607.8</v>
      </c>
      <c r="BU11" s="40">
        <f t="shared" si="33"/>
        <v>18155.6</v>
      </c>
      <c r="BV11" s="40">
        <f t="shared" si="22"/>
        <v>124.287024740207</v>
      </c>
      <c r="BW11" s="37">
        <f t="shared" si="23"/>
        <v>124.287024740207</v>
      </c>
      <c r="BX11" s="78">
        <v>11067.8</v>
      </c>
      <c r="BY11" s="78">
        <v>11067.8</v>
      </c>
      <c r="BZ11" s="40">
        <v>10689.8</v>
      </c>
      <c r="CA11" s="37">
        <v>0</v>
      </c>
      <c r="CB11" s="37">
        <v>0</v>
      </c>
      <c r="CC11" s="116">
        <v>1175.8</v>
      </c>
      <c r="CD11" s="37">
        <v>0</v>
      </c>
      <c r="CE11" s="37">
        <v>0</v>
      </c>
      <c r="CF11" s="37">
        <v>0</v>
      </c>
      <c r="CG11" s="78">
        <v>3540</v>
      </c>
      <c r="CH11" s="78">
        <v>3540</v>
      </c>
      <c r="CI11" s="37">
        <v>6290</v>
      </c>
      <c r="CJ11" s="37">
        <v>0</v>
      </c>
      <c r="CK11" s="37">
        <v>0</v>
      </c>
      <c r="CL11" s="37">
        <v>0</v>
      </c>
      <c r="CM11" s="37">
        <v>0</v>
      </c>
      <c r="CN11" s="37">
        <v>0</v>
      </c>
      <c r="CO11" s="37">
        <v>0</v>
      </c>
      <c r="CP11" s="78">
        <v>0</v>
      </c>
      <c r="CQ11" s="78">
        <v>0</v>
      </c>
      <c r="CR11" s="37">
        <v>32.3</v>
      </c>
      <c r="CS11" s="78">
        <v>68863.6</v>
      </c>
      <c r="CT11" s="78">
        <v>68863.6</v>
      </c>
      <c r="CU11" s="37">
        <v>89322</v>
      </c>
      <c r="CV11" s="37">
        <v>24163.6</v>
      </c>
      <c r="CW11" s="37">
        <v>24163.6</v>
      </c>
      <c r="CX11" s="37">
        <v>34464.6</v>
      </c>
      <c r="CY11" s="78"/>
      <c r="CZ11" s="78"/>
      <c r="DA11" s="37">
        <v>968.8</v>
      </c>
      <c r="DB11" s="37">
        <v>0</v>
      </c>
      <c r="DC11" s="37">
        <v>0</v>
      </c>
      <c r="DD11" s="37">
        <v>2604.7</v>
      </c>
      <c r="DE11" s="37">
        <v>0</v>
      </c>
      <c r="DF11" s="37">
        <v>0</v>
      </c>
      <c r="DG11" s="37">
        <v>0</v>
      </c>
      <c r="DH11" s="37">
        <v>8028</v>
      </c>
      <c r="DI11" s="37">
        <v>8028</v>
      </c>
      <c r="DJ11" s="40">
        <v>60331</v>
      </c>
      <c r="DK11" s="40"/>
      <c r="DL11" s="40">
        <f t="shared" si="24"/>
        <v>1258041.9</v>
      </c>
      <c r="DM11" s="40">
        <f t="shared" si="25"/>
        <v>1258041.9</v>
      </c>
      <c r="DN11" s="40">
        <f t="shared" si="26"/>
        <v>1221010.9</v>
      </c>
      <c r="DO11" s="37">
        <v>0</v>
      </c>
      <c r="DP11" s="37">
        <v>0</v>
      </c>
      <c r="DQ11" s="37">
        <v>0</v>
      </c>
      <c r="DR11" s="83">
        <v>220517.1</v>
      </c>
      <c r="DS11" s="37">
        <v>220517.1</v>
      </c>
      <c r="DT11" s="37">
        <v>75331</v>
      </c>
      <c r="DU11" s="37">
        <v>0</v>
      </c>
      <c r="DV11" s="37">
        <v>0</v>
      </c>
      <c r="DW11" s="37">
        <v>0</v>
      </c>
      <c r="DX11" s="37">
        <v>0</v>
      </c>
      <c r="DY11" s="37">
        <v>0</v>
      </c>
      <c r="DZ11" s="37">
        <v>0</v>
      </c>
      <c r="EA11" s="37">
        <v>0</v>
      </c>
      <c r="EB11" s="37">
        <v>0</v>
      </c>
      <c r="EC11" s="37">
        <v>0</v>
      </c>
      <c r="ED11" s="37">
        <v>88286</v>
      </c>
      <c r="EE11" s="37">
        <v>88286</v>
      </c>
      <c r="EF11" s="40">
        <v>88286</v>
      </c>
      <c r="EG11" s="40"/>
      <c r="EH11" s="40">
        <f t="shared" si="27"/>
        <v>308803.1</v>
      </c>
      <c r="EI11" s="40">
        <f t="shared" si="28"/>
        <v>308803.1</v>
      </c>
      <c r="EJ11" s="40">
        <f t="shared" si="29"/>
        <v>163617</v>
      </c>
      <c r="EK11" s="164"/>
      <c r="EL11" s="164"/>
      <c r="EM11" s="164"/>
      <c r="EN11" s="164"/>
      <c r="EO11" s="164"/>
      <c r="EP11" s="164"/>
      <c r="EQ11" s="164"/>
      <c r="ER11" s="164"/>
      <c r="ES11" s="164"/>
      <c r="ET11" s="164"/>
      <c r="EU11" s="164"/>
      <c r="EV11" s="164"/>
      <c r="EW11" s="164"/>
      <c r="EX11" s="164"/>
      <c r="EY11" s="164"/>
      <c r="EZ11" s="164"/>
      <c r="FA11" s="164"/>
      <c r="FB11" s="164"/>
      <c r="FC11" s="164"/>
      <c r="FD11" s="164"/>
      <c r="FE11" s="164"/>
      <c r="FF11" s="164"/>
      <c r="FG11" s="164"/>
      <c r="FH11" s="164"/>
      <c r="FI11" s="164"/>
      <c r="FJ11" s="164"/>
      <c r="FK11" s="164"/>
      <c r="FL11" s="164"/>
      <c r="FM11" s="164"/>
      <c r="FN11" s="164"/>
      <c r="FO11" s="164"/>
      <c r="FP11" s="164"/>
      <c r="FQ11" s="164"/>
      <c r="FR11" s="164"/>
      <c r="FS11" s="164"/>
      <c r="FT11" s="164"/>
      <c r="FU11" s="164"/>
      <c r="FV11" s="164"/>
      <c r="FW11" s="164"/>
      <c r="FX11" s="164"/>
      <c r="FY11" s="164"/>
      <c r="FZ11" s="164"/>
      <c r="GA11" s="164"/>
      <c r="GB11" s="164"/>
      <c r="GC11" s="164"/>
      <c r="GD11" s="164"/>
      <c r="GE11" s="164"/>
      <c r="GF11" s="164"/>
      <c r="GG11" s="164"/>
      <c r="GH11" s="164"/>
      <c r="GI11" s="164"/>
      <c r="GJ11" s="164"/>
      <c r="GK11" s="164"/>
      <c r="GL11" s="164"/>
      <c r="GM11" s="164"/>
      <c r="GN11" s="164"/>
      <c r="GO11" s="164"/>
      <c r="GP11" s="164"/>
      <c r="GQ11" s="164"/>
      <c r="GR11" s="164"/>
      <c r="GS11" s="164"/>
      <c r="GT11" s="164"/>
      <c r="GU11" s="164"/>
      <c r="GV11" s="164"/>
      <c r="GW11" s="164"/>
      <c r="GX11" s="164"/>
      <c r="GY11" s="164"/>
      <c r="GZ11" s="164"/>
      <c r="HA11" s="164"/>
      <c r="HB11" s="164"/>
      <c r="HC11" s="164"/>
      <c r="HD11" s="164"/>
      <c r="HE11" s="164"/>
      <c r="HF11" s="164"/>
      <c r="HG11" s="164"/>
      <c r="HH11" s="164"/>
      <c r="HI11" s="164"/>
      <c r="HJ11" s="164"/>
      <c r="HK11" s="164"/>
      <c r="HL11" s="164"/>
      <c r="HM11" s="164"/>
      <c r="HN11" s="164"/>
      <c r="HO11" s="164"/>
      <c r="HP11" s="164"/>
      <c r="HQ11" s="164"/>
      <c r="HR11" s="164"/>
      <c r="HS11" s="164"/>
      <c r="HT11" s="164"/>
      <c r="HU11" s="164"/>
      <c r="HV11" s="164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</row>
    <row r="12" s="1" customFormat="1" ht="18" customHeight="1" spans="1:256">
      <c r="A12" s="35">
        <v>3</v>
      </c>
      <c r="B12" s="36" t="s">
        <v>62</v>
      </c>
      <c r="C12" s="37">
        <v>164098.2</v>
      </c>
      <c r="D12" s="41">
        <v>0</v>
      </c>
      <c r="E12" s="39">
        <f t="shared" ref="E12:G12" si="34">DL12+EH12-ED12</f>
        <v>1706964.6</v>
      </c>
      <c r="F12" s="39">
        <f t="shared" si="34"/>
        <v>1706964.6</v>
      </c>
      <c r="G12" s="40">
        <f t="shared" si="34"/>
        <v>1489745.732</v>
      </c>
      <c r="H12" s="40">
        <f t="shared" si="1"/>
        <v>87.274553438308</v>
      </c>
      <c r="I12" s="40">
        <f t="shared" si="2"/>
        <v>87.274553438308</v>
      </c>
      <c r="J12" s="40">
        <f t="shared" ref="J12:L12" si="35">T12+Y12+AI12+AN12+AS12+AX12+BP12+BX12+CA12+CD12+CG12+CJ12+CP12+CS12+CY12+DB12+DH12+AD12</f>
        <v>478430</v>
      </c>
      <c r="K12" s="40">
        <f t="shared" si="35"/>
        <v>478430</v>
      </c>
      <c r="L12" s="40">
        <f t="shared" si="35"/>
        <v>464840.222</v>
      </c>
      <c r="M12" s="40">
        <f t="shared" si="4"/>
        <v>97.1595054657944</v>
      </c>
      <c r="N12" s="40">
        <f t="shared" si="5"/>
        <v>97.1595054657944</v>
      </c>
      <c r="O12" s="40">
        <f t="shared" ref="O12:Q12" si="36">T12+Y12+AD12</f>
        <v>161000</v>
      </c>
      <c r="P12" s="40">
        <f t="shared" si="36"/>
        <v>161000</v>
      </c>
      <c r="Q12" s="40">
        <f t="shared" si="36"/>
        <v>153040.25</v>
      </c>
      <c r="R12" s="40">
        <f t="shared" si="7"/>
        <v>95.0560559006211</v>
      </c>
      <c r="S12" s="37">
        <f t="shared" si="8"/>
        <v>95.0560559006211</v>
      </c>
      <c r="T12" s="77">
        <v>2000</v>
      </c>
      <c r="U12" s="78">
        <v>2000</v>
      </c>
      <c r="V12" s="40">
        <v>1883.963</v>
      </c>
      <c r="W12" s="40">
        <f t="shared" si="9"/>
        <v>94.19815</v>
      </c>
      <c r="X12" s="37">
        <f t="shared" si="10"/>
        <v>94.19815</v>
      </c>
      <c r="Y12" s="81">
        <v>36000</v>
      </c>
      <c r="Z12" s="82">
        <v>36000</v>
      </c>
      <c r="AA12" s="40">
        <v>38283.337</v>
      </c>
      <c r="AB12" s="40">
        <f t="shared" si="11"/>
        <v>106.342602777778</v>
      </c>
      <c r="AC12" s="37">
        <f t="shared" si="12"/>
        <v>106.342602777778</v>
      </c>
      <c r="AD12" s="37">
        <v>123000</v>
      </c>
      <c r="AE12" s="37">
        <v>123000</v>
      </c>
      <c r="AF12" s="37">
        <v>112872.95</v>
      </c>
      <c r="AG12" s="40">
        <f t="shared" si="13"/>
        <v>91.7666260162602</v>
      </c>
      <c r="AH12" s="37">
        <f t="shared" si="14"/>
        <v>91.7666260162602</v>
      </c>
      <c r="AI12" s="78">
        <v>160000</v>
      </c>
      <c r="AJ12" s="78">
        <v>160000</v>
      </c>
      <c r="AK12" s="40">
        <v>144152.596</v>
      </c>
      <c r="AL12" s="40">
        <f t="shared" si="15"/>
        <v>90.0953725</v>
      </c>
      <c r="AM12" s="37">
        <f t="shared" si="16"/>
        <v>90.0953725</v>
      </c>
      <c r="AN12" s="78">
        <v>21630</v>
      </c>
      <c r="AO12" s="78">
        <v>21630</v>
      </c>
      <c r="AP12" s="40">
        <v>22208.83</v>
      </c>
      <c r="AQ12" s="40">
        <f t="shared" si="17"/>
        <v>102.676051779935</v>
      </c>
      <c r="AR12" s="37">
        <f t="shared" si="18"/>
        <v>102.676051779935</v>
      </c>
      <c r="AS12" s="84">
        <v>0</v>
      </c>
      <c r="AT12" s="84">
        <v>0</v>
      </c>
      <c r="AU12" s="40">
        <v>0</v>
      </c>
      <c r="AV12" s="40" t="e">
        <f t="shared" si="19"/>
        <v>#DIV/0!</v>
      </c>
      <c r="AW12" s="37" t="e">
        <f t="shared" si="20"/>
        <v>#DIV/0!</v>
      </c>
      <c r="AX12" s="80">
        <v>0</v>
      </c>
      <c r="AY12" s="80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952188.7</v>
      </c>
      <c r="BE12" s="37">
        <v>952188.7</v>
      </c>
      <c r="BF12" s="37">
        <v>872839.732</v>
      </c>
      <c r="BG12" s="97">
        <v>0</v>
      </c>
      <c r="BH12" s="97">
        <v>0</v>
      </c>
      <c r="BI12" s="97">
        <v>0</v>
      </c>
      <c r="BJ12" s="100"/>
      <c r="BK12" s="99"/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40">
        <f t="shared" ref="BS12:BU12" si="37">BX12+CA12+CD12+CG12</f>
        <v>8000</v>
      </c>
      <c r="BT12" s="40">
        <f t="shared" si="37"/>
        <v>8000</v>
      </c>
      <c r="BU12" s="40">
        <f t="shared" si="37"/>
        <v>11448.987</v>
      </c>
      <c r="BV12" s="40">
        <f t="shared" si="22"/>
        <v>143.1123375</v>
      </c>
      <c r="BW12" s="37">
        <f t="shared" si="23"/>
        <v>143.1123375</v>
      </c>
      <c r="BX12" s="78">
        <v>5000</v>
      </c>
      <c r="BY12" s="78">
        <v>5000</v>
      </c>
      <c r="BZ12" s="40">
        <v>2058.938</v>
      </c>
      <c r="CA12" s="37">
        <v>0</v>
      </c>
      <c r="CB12" s="37">
        <v>0</v>
      </c>
      <c r="CC12" s="40">
        <v>4522.249</v>
      </c>
      <c r="CD12" s="37">
        <v>0</v>
      </c>
      <c r="CE12" s="37">
        <v>0</v>
      </c>
      <c r="CF12" s="37">
        <v>0</v>
      </c>
      <c r="CG12" s="78">
        <v>3000</v>
      </c>
      <c r="CH12" s="78">
        <v>3000</v>
      </c>
      <c r="CI12" s="37">
        <v>4867.8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  <c r="CP12" s="78">
        <v>0</v>
      </c>
      <c r="CQ12" s="78">
        <v>0</v>
      </c>
      <c r="CR12" s="37">
        <v>0</v>
      </c>
      <c r="CS12" s="78">
        <v>68300</v>
      </c>
      <c r="CT12" s="78">
        <v>68300</v>
      </c>
      <c r="CU12" s="37">
        <v>70609.132</v>
      </c>
      <c r="CV12" s="37">
        <v>28000</v>
      </c>
      <c r="CW12" s="37">
        <v>28000</v>
      </c>
      <c r="CX12" s="37">
        <v>27789.644</v>
      </c>
      <c r="CY12" s="78">
        <v>34000</v>
      </c>
      <c r="CZ12" s="78">
        <v>34000</v>
      </c>
      <c r="DA12" s="37">
        <v>38195.505</v>
      </c>
      <c r="DB12" s="37">
        <v>0</v>
      </c>
      <c r="DC12" s="37">
        <v>0</v>
      </c>
      <c r="DD12" s="37">
        <v>100</v>
      </c>
      <c r="DE12" s="37">
        <v>0</v>
      </c>
      <c r="DF12" s="37">
        <v>0</v>
      </c>
      <c r="DG12" s="37">
        <v>0</v>
      </c>
      <c r="DH12" s="37">
        <v>25500</v>
      </c>
      <c r="DI12" s="37">
        <v>25500</v>
      </c>
      <c r="DJ12" s="40">
        <v>25084.922</v>
      </c>
      <c r="DK12" s="40"/>
      <c r="DL12" s="40">
        <f t="shared" si="24"/>
        <v>1430618.7</v>
      </c>
      <c r="DM12" s="40">
        <f t="shared" si="25"/>
        <v>1430618.7</v>
      </c>
      <c r="DN12" s="40">
        <f t="shared" si="26"/>
        <v>1337679.954</v>
      </c>
      <c r="DO12" s="37">
        <v>0</v>
      </c>
      <c r="DP12" s="37">
        <v>0</v>
      </c>
      <c r="DQ12" s="37">
        <v>0</v>
      </c>
      <c r="DR12" s="83">
        <v>276345.9</v>
      </c>
      <c r="DS12" s="37">
        <v>276345.9</v>
      </c>
      <c r="DT12" s="37">
        <v>152065.778</v>
      </c>
      <c r="DU12" s="37">
        <v>0</v>
      </c>
      <c r="DV12" s="37">
        <v>0</v>
      </c>
      <c r="DW12" s="37">
        <v>0</v>
      </c>
      <c r="DX12" s="37">
        <v>0</v>
      </c>
      <c r="DY12" s="37">
        <v>0</v>
      </c>
      <c r="DZ12" s="37">
        <v>0</v>
      </c>
      <c r="EA12" s="37">
        <v>0</v>
      </c>
      <c r="EB12" s="37">
        <v>0</v>
      </c>
      <c r="EC12" s="37">
        <v>0</v>
      </c>
      <c r="ED12" s="37">
        <v>92153.7</v>
      </c>
      <c r="EE12" s="37">
        <v>92153.7</v>
      </c>
      <c r="EF12" s="37">
        <v>92153.7</v>
      </c>
      <c r="EG12" s="40"/>
      <c r="EH12" s="40">
        <f t="shared" si="27"/>
        <v>368499.6</v>
      </c>
      <c r="EI12" s="40">
        <f t="shared" si="28"/>
        <v>368499.6</v>
      </c>
      <c r="EJ12" s="40">
        <f t="shared" si="29"/>
        <v>244219.478</v>
      </c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  <c r="EW12" s="164"/>
      <c r="EX12" s="164"/>
      <c r="EY12" s="164"/>
      <c r="EZ12" s="164"/>
      <c r="FA12" s="164"/>
      <c r="FB12" s="164"/>
      <c r="FC12" s="164"/>
      <c r="FD12" s="164"/>
      <c r="FE12" s="164"/>
      <c r="FF12" s="164"/>
      <c r="FG12" s="164"/>
      <c r="FH12" s="164"/>
      <c r="FI12" s="164"/>
      <c r="FJ12" s="164"/>
      <c r="FK12" s="164"/>
      <c r="FL12" s="164"/>
      <c r="FM12" s="164"/>
      <c r="FN12" s="164"/>
      <c r="FO12" s="164"/>
      <c r="FP12" s="164"/>
      <c r="FQ12" s="164"/>
      <c r="FR12" s="164"/>
      <c r="FS12" s="164"/>
      <c r="FT12" s="164"/>
      <c r="FU12" s="164"/>
      <c r="FV12" s="164"/>
      <c r="FW12" s="164"/>
      <c r="FX12" s="164"/>
      <c r="FY12" s="164"/>
      <c r="FZ12" s="164"/>
      <c r="GA12" s="164"/>
      <c r="GB12" s="164"/>
      <c r="GC12" s="164"/>
      <c r="GD12" s="164"/>
      <c r="GE12" s="164"/>
      <c r="GF12" s="164"/>
      <c r="GG12" s="164"/>
      <c r="GH12" s="164"/>
      <c r="GI12" s="164"/>
      <c r="GJ12" s="164"/>
      <c r="GK12" s="164"/>
      <c r="GL12" s="164"/>
      <c r="GM12" s="164"/>
      <c r="GN12" s="164"/>
      <c r="GO12" s="164"/>
      <c r="GP12" s="164"/>
      <c r="GQ12" s="164"/>
      <c r="GR12" s="164"/>
      <c r="GS12" s="164"/>
      <c r="GT12" s="164"/>
      <c r="GU12" s="164"/>
      <c r="GV12" s="164"/>
      <c r="GW12" s="164"/>
      <c r="GX12" s="164"/>
      <c r="GY12" s="164"/>
      <c r="GZ12" s="164"/>
      <c r="HA12" s="164"/>
      <c r="HB12" s="164"/>
      <c r="HC12" s="164"/>
      <c r="HD12" s="164"/>
      <c r="HE12" s="164"/>
      <c r="HF12" s="164"/>
      <c r="HG12" s="164"/>
      <c r="HH12" s="164"/>
      <c r="HI12" s="164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</row>
    <row r="13" s="1" customFormat="1" ht="18" customHeight="1" spans="1:256">
      <c r="A13" s="35">
        <v>4</v>
      </c>
      <c r="B13" s="36" t="s">
        <v>63</v>
      </c>
      <c r="C13" s="37">
        <v>239733</v>
      </c>
      <c r="D13" s="41">
        <v>7838</v>
      </c>
      <c r="E13" s="39">
        <f t="shared" ref="E13:G13" si="38">DL13+EH13-ED13</f>
        <v>1571499.978</v>
      </c>
      <c r="F13" s="39">
        <f t="shared" si="38"/>
        <v>1571499.978</v>
      </c>
      <c r="G13" s="40">
        <f t="shared" si="38"/>
        <v>1331051.74</v>
      </c>
      <c r="H13" s="40">
        <f t="shared" si="1"/>
        <v>84.6994437565305</v>
      </c>
      <c r="I13" s="40">
        <f t="shared" si="2"/>
        <v>84.6994437565305</v>
      </c>
      <c r="J13" s="40">
        <f t="shared" ref="J13:L13" si="39">T13+Y13+AI13+AN13+AS13+AX13+BP13+BX13+CA13+CD13+CG13+CJ13+CP13+CS13+CY13+DB13+DH13+AD13</f>
        <v>703564.4</v>
      </c>
      <c r="K13" s="40">
        <f t="shared" si="39"/>
        <v>703564.4</v>
      </c>
      <c r="L13" s="40">
        <f t="shared" si="39"/>
        <v>534483.6</v>
      </c>
      <c r="M13" s="40">
        <f t="shared" si="4"/>
        <v>75.9679710912036</v>
      </c>
      <c r="N13" s="40">
        <f t="shared" si="5"/>
        <v>75.9679710912036</v>
      </c>
      <c r="O13" s="40">
        <f t="shared" ref="O13:Q13" si="40">T13+Y13+AD13</f>
        <v>175300</v>
      </c>
      <c r="P13" s="40">
        <f t="shared" si="40"/>
        <v>175300</v>
      </c>
      <c r="Q13" s="40">
        <f t="shared" si="40"/>
        <v>127566.1</v>
      </c>
      <c r="R13" s="40">
        <f t="shared" si="7"/>
        <v>72.7701654306902</v>
      </c>
      <c r="S13" s="37">
        <f t="shared" si="8"/>
        <v>72.7701654306902</v>
      </c>
      <c r="T13" s="77">
        <v>17300</v>
      </c>
      <c r="U13" s="78">
        <v>17300</v>
      </c>
      <c r="V13" s="40">
        <v>9194.4</v>
      </c>
      <c r="W13" s="40">
        <f t="shared" si="9"/>
        <v>53.1468208092486</v>
      </c>
      <c r="X13" s="37">
        <f t="shared" si="10"/>
        <v>53.1468208092486</v>
      </c>
      <c r="Y13" s="81">
        <v>20000</v>
      </c>
      <c r="Z13" s="82">
        <v>20000</v>
      </c>
      <c r="AA13" s="40">
        <v>13384.8</v>
      </c>
      <c r="AB13" s="40">
        <f t="shared" si="11"/>
        <v>66.924</v>
      </c>
      <c r="AC13" s="37">
        <f t="shared" si="12"/>
        <v>66.924</v>
      </c>
      <c r="AD13" s="37">
        <v>138000</v>
      </c>
      <c r="AE13" s="83">
        <v>138000</v>
      </c>
      <c r="AF13" s="37">
        <v>104986.9</v>
      </c>
      <c r="AG13" s="40">
        <f t="shared" si="13"/>
        <v>76.0774637681159</v>
      </c>
      <c r="AH13" s="37">
        <f t="shared" si="14"/>
        <v>76.0774637681159</v>
      </c>
      <c r="AI13" s="78">
        <v>246000</v>
      </c>
      <c r="AJ13" s="78">
        <v>246000</v>
      </c>
      <c r="AK13" s="40">
        <v>180125</v>
      </c>
      <c r="AL13" s="40">
        <f t="shared" si="15"/>
        <v>73.2215447154472</v>
      </c>
      <c r="AM13" s="37">
        <f t="shared" si="16"/>
        <v>73.2215447154472</v>
      </c>
      <c r="AN13" s="78">
        <v>33800</v>
      </c>
      <c r="AO13" s="78">
        <v>33800</v>
      </c>
      <c r="AP13" s="40">
        <v>44689.7</v>
      </c>
      <c r="AQ13" s="40">
        <f t="shared" si="17"/>
        <v>132.218047337278</v>
      </c>
      <c r="AR13" s="37">
        <f t="shared" si="18"/>
        <v>132.218047337278</v>
      </c>
      <c r="AS13" s="84">
        <v>0</v>
      </c>
      <c r="AT13" s="84">
        <v>0</v>
      </c>
      <c r="AU13" s="40">
        <v>0</v>
      </c>
      <c r="AV13" s="40" t="e">
        <f t="shared" si="19"/>
        <v>#DIV/0!</v>
      </c>
      <c r="AW13" s="37" t="e">
        <f t="shared" si="20"/>
        <v>#DIV/0!</v>
      </c>
      <c r="AX13" s="80">
        <v>0</v>
      </c>
      <c r="AY13" s="80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761424.278</v>
      </c>
      <c r="BE13" s="37">
        <v>761424.278</v>
      </c>
      <c r="BF13" s="37">
        <v>697972.266</v>
      </c>
      <c r="BG13" s="97">
        <v>0</v>
      </c>
      <c r="BH13" s="97">
        <v>0</v>
      </c>
      <c r="BI13" s="97">
        <v>0</v>
      </c>
      <c r="BJ13" s="100">
        <v>5011.3</v>
      </c>
      <c r="BK13" s="99">
        <v>5011.3</v>
      </c>
      <c r="BL13" s="37">
        <v>4572.9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40">
        <f t="shared" ref="BS13:BU13" si="41">BX13+CA13+CD13+CG13</f>
        <v>16000</v>
      </c>
      <c r="BT13" s="40">
        <f t="shared" si="41"/>
        <v>16000</v>
      </c>
      <c r="BU13" s="40">
        <f t="shared" si="41"/>
        <v>9789.8</v>
      </c>
      <c r="BV13" s="40">
        <f t="shared" si="22"/>
        <v>61.18625</v>
      </c>
      <c r="BW13" s="37">
        <f t="shared" si="23"/>
        <v>61.18625</v>
      </c>
      <c r="BX13" s="78">
        <v>16000</v>
      </c>
      <c r="BY13" s="78">
        <v>16000</v>
      </c>
      <c r="BZ13" s="40">
        <v>8830.5</v>
      </c>
      <c r="CA13" s="37">
        <v>0</v>
      </c>
      <c r="CB13" s="37">
        <v>0</v>
      </c>
      <c r="CC13" s="40">
        <v>275.4</v>
      </c>
      <c r="CD13" s="37">
        <v>0</v>
      </c>
      <c r="CE13" s="37">
        <v>0</v>
      </c>
      <c r="CF13" s="37">
        <v>3</v>
      </c>
      <c r="CG13" s="78">
        <v>0</v>
      </c>
      <c r="CH13" s="78">
        <v>0</v>
      </c>
      <c r="CI13" s="37">
        <v>680.9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  <c r="CP13" s="78">
        <v>0</v>
      </c>
      <c r="CQ13" s="78">
        <v>0</v>
      </c>
      <c r="CR13" s="119">
        <v>18</v>
      </c>
      <c r="CS13" s="78">
        <v>132027</v>
      </c>
      <c r="CT13" s="123">
        <v>132027</v>
      </c>
      <c r="CU13" s="119">
        <v>91055.7</v>
      </c>
      <c r="CV13" s="37">
        <v>54200</v>
      </c>
      <c r="CW13" s="37">
        <v>54200</v>
      </c>
      <c r="CX13" s="37">
        <v>32731.6</v>
      </c>
      <c r="CY13" s="78">
        <v>82700</v>
      </c>
      <c r="CZ13" s="78">
        <v>82700</v>
      </c>
      <c r="DA13" s="37">
        <v>63087.5</v>
      </c>
      <c r="DB13" s="37">
        <v>0</v>
      </c>
      <c r="DC13" s="37">
        <v>0</v>
      </c>
      <c r="DD13" s="37">
        <v>755.4</v>
      </c>
      <c r="DE13" s="37">
        <v>0</v>
      </c>
      <c r="DF13" s="37">
        <v>0</v>
      </c>
      <c r="DG13" s="37">
        <v>0</v>
      </c>
      <c r="DH13" s="37">
        <v>17737.4</v>
      </c>
      <c r="DI13" s="83">
        <v>17737.4</v>
      </c>
      <c r="DJ13" s="142">
        <v>17396.4</v>
      </c>
      <c r="DK13" s="40"/>
      <c r="DL13" s="40">
        <f t="shared" si="24"/>
        <v>1469999.978</v>
      </c>
      <c r="DM13" s="40">
        <f t="shared" si="25"/>
        <v>1469999.978</v>
      </c>
      <c r="DN13" s="40">
        <f t="shared" si="26"/>
        <v>1237028.766</v>
      </c>
      <c r="DO13" s="37">
        <v>0</v>
      </c>
      <c r="DP13" s="37">
        <v>0</v>
      </c>
      <c r="DQ13" s="37">
        <v>0</v>
      </c>
      <c r="DR13" s="83">
        <v>101500</v>
      </c>
      <c r="DS13" s="83">
        <v>101500</v>
      </c>
      <c r="DT13" s="37">
        <v>90638.338</v>
      </c>
      <c r="DU13" s="37">
        <v>0</v>
      </c>
      <c r="DV13" s="37">
        <v>0</v>
      </c>
      <c r="DW13" s="37">
        <v>0</v>
      </c>
      <c r="DX13" s="37">
        <v>0</v>
      </c>
      <c r="DY13" s="37">
        <v>0</v>
      </c>
      <c r="DZ13" s="37">
        <v>3384.636</v>
      </c>
      <c r="EA13" s="37">
        <v>0</v>
      </c>
      <c r="EB13" s="37">
        <v>0</v>
      </c>
      <c r="EC13" s="37">
        <v>0</v>
      </c>
      <c r="ED13" s="37"/>
      <c r="EE13" s="37">
        <v>0</v>
      </c>
      <c r="EF13" s="40">
        <v>0</v>
      </c>
      <c r="EG13" s="40"/>
      <c r="EH13" s="40">
        <f t="shared" si="27"/>
        <v>101500</v>
      </c>
      <c r="EI13" s="40">
        <f t="shared" si="28"/>
        <v>101500</v>
      </c>
      <c r="EJ13" s="40">
        <f t="shared" si="29"/>
        <v>94022.974</v>
      </c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  <c r="HK13" s="164"/>
      <c r="HL13" s="164"/>
      <c r="HM13" s="164"/>
      <c r="HN13" s="164"/>
      <c r="HO13" s="164"/>
      <c r="HP13" s="164"/>
      <c r="HQ13" s="164"/>
      <c r="HR13" s="164"/>
      <c r="HS13" s="164"/>
      <c r="HT13" s="164"/>
      <c r="HU13" s="164"/>
      <c r="HV13" s="164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  <c r="IV13" s="171"/>
    </row>
    <row r="14" s="1" customFormat="1" ht="18" customHeight="1" spans="1:256">
      <c r="A14" s="35">
        <v>5</v>
      </c>
      <c r="B14" s="36" t="s">
        <v>64</v>
      </c>
      <c r="C14" s="37">
        <v>0</v>
      </c>
      <c r="D14" s="41">
        <v>0</v>
      </c>
      <c r="E14" s="39">
        <f t="shared" ref="E14:G14" si="42">DL14+EH14-ED14</f>
        <v>52702.5</v>
      </c>
      <c r="F14" s="39">
        <f t="shared" si="42"/>
        <v>52702.5</v>
      </c>
      <c r="G14" s="40">
        <f t="shared" si="42"/>
        <v>48767</v>
      </c>
      <c r="H14" s="40">
        <f t="shared" si="1"/>
        <v>92.5326123049191</v>
      </c>
      <c r="I14" s="40">
        <f t="shared" si="2"/>
        <v>92.5326123049191</v>
      </c>
      <c r="J14" s="40">
        <f t="shared" ref="J14:L14" si="43">T14+Y14+AI14+AN14+AS14+AX14+BP14+BX14+CA14+CD14+CG14+CJ14+CP14+CS14+CY14+DB14+DH14+AD14</f>
        <v>2791.3</v>
      </c>
      <c r="K14" s="40">
        <f t="shared" si="43"/>
        <v>2791.3</v>
      </c>
      <c r="L14" s="40">
        <f t="shared" si="43"/>
        <v>3015.1</v>
      </c>
      <c r="M14" s="40">
        <f t="shared" si="4"/>
        <v>108.017769498083</v>
      </c>
      <c r="N14" s="40">
        <f t="shared" si="5"/>
        <v>108.017769498083</v>
      </c>
      <c r="O14" s="40">
        <f t="shared" ref="O14:Q14" si="44">T14+Y14+AD14</f>
        <v>1925.3</v>
      </c>
      <c r="P14" s="40">
        <f t="shared" si="44"/>
        <v>1925.3</v>
      </c>
      <c r="Q14" s="40">
        <f t="shared" si="44"/>
        <v>2054.1</v>
      </c>
      <c r="R14" s="40">
        <f t="shared" si="7"/>
        <v>106.689866514309</v>
      </c>
      <c r="S14" s="37">
        <f t="shared" si="8"/>
        <v>106.689866514309</v>
      </c>
      <c r="T14" s="77">
        <v>0</v>
      </c>
      <c r="U14" s="78">
        <v>0</v>
      </c>
      <c r="V14" s="40">
        <v>0</v>
      </c>
      <c r="W14" s="40" t="e">
        <f t="shared" si="9"/>
        <v>#DIV/0!</v>
      </c>
      <c r="X14" s="37" t="e">
        <f t="shared" si="10"/>
        <v>#DIV/0!</v>
      </c>
      <c r="Y14" s="81">
        <v>100</v>
      </c>
      <c r="Z14" s="82">
        <v>100</v>
      </c>
      <c r="AA14" s="40">
        <v>69.7</v>
      </c>
      <c r="AB14" s="40">
        <f t="shared" si="11"/>
        <v>69.7</v>
      </c>
      <c r="AC14" s="37">
        <f t="shared" si="12"/>
        <v>69.7</v>
      </c>
      <c r="AD14" s="37">
        <v>1825.3</v>
      </c>
      <c r="AE14" s="37">
        <v>1825.3</v>
      </c>
      <c r="AF14" s="37">
        <v>1984.4</v>
      </c>
      <c r="AG14" s="40">
        <f t="shared" si="13"/>
        <v>108.716375390347</v>
      </c>
      <c r="AH14" s="37">
        <f t="shared" si="14"/>
        <v>108.716375390347</v>
      </c>
      <c r="AI14" s="78">
        <v>166</v>
      </c>
      <c r="AJ14" s="78">
        <v>166</v>
      </c>
      <c r="AK14" s="40">
        <v>175.4</v>
      </c>
      <c r="AL14" s="40">
        <f t="shared" si="15"/>
        <v>105.66265060241</v>
      </c>
      <c r="AM14" s="37">
        <f t="shared" si="16"/>
        <v>105.66265060241</v>
      </c>
      <c r="AN14" s="78">
        <v>0</v>
      </c>
      <c r="AO14" s="78">
        <v>0</v>
      </c>
      <c r="AP14" s="40">
        <v>0</v>
      </c>
      <c r="AQ14" s="40" t="e">
        <f t="shared" si="17"/>
        <v>#DIV/0!</v>
      </c>
      <c r="AR14" s="37" t="e">
        <f t="shared" si="18"/>
        <v>#DIV/0!</v>
      </c>
      <c r="AS14" s="84">
        <v>0</v>
      </c>
      <c r="AT14" s="84">
        <v>0</v>
      </c>
      <c r="AU14" s="40">
        <v>0</v>
      </c>
      <c r="AV14" s="40" t="e">
        <f t="shared" si="19"/>
        <v>#DIV/0!</v>
      </c>
      <c r="AW14" s="37" t="e">
        <f t="shared" si="20"/>
        <v>#DIV/0!</v>
      </c>
      <c r="AX14" s="80">
        <v>0</v>
      </c>
      <c r="AY14" s="80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49911.2</v>
      </c>
      <c r="BE14" s="37">
        <v>49911.2</v>
      </c>
      <c r="BF14" s="37">
        <v>45751.9</v>
      </c>
      <c r="BG14" s="97">
        <v>0</v>
      </c>
      <c r="BH14" s="97">
        <v>0</v>
      </c>
      <c r="BI14" s="97">
        <v>0</v>
      </c>
      <c r="BJ14" s="100"/>
      <c r="BK14" s="99"/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40">
        <f t="shared" ref="BS14:BU14" si="45">BX14+CA14+CD14+CG14</f>
        <v>600</v>
      </c>
      <c r="BT14" s="40">
        <f t="shared" si="45"/>
        <v>600</v>
      </c>
      <c r="BU14" s="40">
        <f t="shared" si="45"/>
        <v>574</v>
      </c>
      <c r="BV14" s="40">
        <f t="shared" si="22"/>
        <v>95.6666666666667</v>
      </c>
      <c r="BW14" s="37">
        <f t="shared" si="23"/>
        <v>95.6666666666667</v>
      </c>
      <c r="BX14" s="78">
        <v>600</v>
      </c>
      <c r="BY14" s="78">
        <v>600</v>
      </c>
      <c r="BZ14" s="40">
        <v>574</v>
      </c>
      <c r="CA14" s="37">
        <v>0</v>
      </c>
      <c r="CB14" s="37">
        <v>0</v>
      </c>
      <c r="CC14" s="40">
        <v>0</v>
      </c>
      <c r="CD14" s="37">
        <v>0</v>
      </c>
      <c r="CE14" s="37">
        <v>0</v>
      </c>
      <c r="CF14" s="37">
        <v>0</v>
      </c>
      <c r="CG14" s="78">
        <v>0</v>
      </c>
      <c r="CH14" s="78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0</v>
      </c>
      <c r="CP14" s="78">
        <v>0</v>
      </c>
      <c r="CQ14" s="78">
        <v>0</v>
      </c>
      <c r="CR14" s="37">
        <v>0</v>
      </c>
      <c r="CS14" s="78">
        <v>100</v>
      </c>
      <c r="CT14" s="78">
        <v>100</v>
      </c>
      <c r="CU14" s="37">
        <v>211.6</v>
      </c>
      <c r="CV14" s="78">
        <v>100</v>
      </c>
      <c r="CW14" s="78">
        <v>100</v>
      </c>
      <c r="CX14" s="37">
        <v>211.6</v>
      </c>
      <c r="CY14" s="78"/>
      <c r="CZ14" s="78"/>
      <c r="DA14" s="37">
        <v>0</v>
      </c>
      <c r="DB14" s="37">
        <v>0</v>
      </c>
      <c r="DC14" s="37">
        <v>0</v>
      </c>
      <c r="DD14" s="37">
        <v>0</v>
      </c>
      <c r="DE14" s="37">
        <v>0</v>
      </c>
      <c r="DF14" s="37">
        <v>0</v>
      </c>
      <c r="DG14" s="37">
        <v>0</v>
      </c>
      <c r="DH14" s="37">
        <v>0</v>
      </c>
      <c r="DI14" s="37">
        <v>0</v>
      </c>
      <c r="DJ14" s="40">
        <v>0</v>
      </c>
      <c r="DK14" s="40"/>
      <c r="DL14" s="40">
        <f t="shared" si="24"/>
        <v>52702.5</v>
      </c>
      <c r="DM14" s="40">
        <f t="shared" si="25"/>
        <v>52702.5</v>
      </c>
      <c r="DN14" s="40">
        <f t="shared" si="26"/>
        <v>48767</v>
      </c>
      <c r="DO14" s="37">
        <v>0</v>
      </c>
      <c r="DP14" s="37">
        <v>0</v>
      </c>
      <c r="DQ14" s="37">
        <v>0</v>
      </c>
      <c r="DR14" s="83">
        <v>0</v>
      </c>
      <c r="DS14" s="37">
        <v>0</v>
      </c>
      <c r="DT14" s="37">
        <v>0</v>
      </c>
      <c r="DU14" s="37">
        <v>0</v>
      </c>
      <c r="DV14" s="37">
        <v>0</v>
      </c>
      <c r="DW14" s="37">
        <v>0</v>
      </c>
      <c r="DX14" s="37">
        <v>0</v>
      </c>
      <c r="DY14" s="37">
        <v>0</v>
      </c>
      <c r="DZ14" s="37">
        <v>0</v>
      </c>
      <c r="EA14" s="37">
        <v>0</v>
      </c>
      <c r="EB14" s="37">
        <v>0</v>
      </c>
      <c r="EC14" s="37">
        <v>0</v>
      </c>
      <c r="ED14" s="37">
        <v>4050</v>
      </c>
      <c r="EE14" s="37">
        <v>4050</v>
      </c>
      <c r="EF14" s="40">
        <v>4050</v>
      </c>
      <c r="EG14" s="40"/>
      <c r="EH14" s="40">
        <f t="shared" si="27"/>
        <v>4050</v>
      </c>
      <c r="EI14" s="40">
        <f t="shared" si="28"/>
        <v>4050</v>
      </c>
      <c r="EJ14" s="40">
        <f t="shared" si="29"/>
        <v>4050</v>
      </c>
      <c r="EK14" s="164"/>
      <c r="EL14" s="164"/>
      <c r="EM14" s="164"/>
      <c r="EN14" s="164"/>
      <c r="EO14" s="164"/>
      <c r="EP14" s="164"/>
      <c r="EQ14" s="164"/>
      <c r="ER14" s="164"/>
      <c r="ES14" s="164"/>
      <c r="ET14" s="164"/>
      <c r="EU14" s="164"/>
      <c r="EV14" s="164"/>
      <c r="EW14" s="164"/>
      <c r="EX14" s="164"/>
      <c r="EY14" s="164"/>
      <c r="EZ14" s="164"/>
      <c r="FA14" s="164"/>
      <c r="FB14" s="164"/>
      <c r="FC14" s="164"/>
      <c r="FD14" s="164"/>
      <c r="FE14" s="164"/>
      <c r="FF14" s="164"/>
      <c r="FG14" s="164"/>
      <c r="FH14" s="164"/>
      <c r="FI14" s="164"/>
      <c r="FJ14" s="164"/>
      <c r="FK14" s="164"/>
      <c r="FL14" s="164"/>
      <c r="FM14" s="164"/>
      <c r="FN14" s="164"/>
      <c r="FO14" s="164"/>
      <c r="FP14" s="164"/>
      <c r="FQ14" s="164"/>
      <c r="FR14" s="164"/>
      <c r="FS14" s="164"/>
      <c r="FT14" s="164"/>
      <c r="FU14" s="164"/>
      <c r="FV14" s="164"/>
      <c r="FW14" s="164"/>
      <c r="FX14" s="164"/>
      <c r="FY14" s="164"/>
      <c r="FZ14" s="164"/>
      <c r="GA14" s="164"/>
      <c r="GB14" s="164"/>
      <c r="GC14" s="164"/>
      <c r="GD14" s="164"/>
      <c r="GE14" s="164"/>
      <c r="GF14" s="164"/>
      <c r="GG14" s="164"/>
      <c r="GH14" s="164"/>
      <c r="GI14" s="164"/>
      <c r="GJ14" s="164"/>
      <c r="GK14" s="164"/>
      <c r="GL14" s="164"/>
      <c r="GM14" s="164"/>
      <c r="GN14" s="164"/>
      <c r="GO14" s="164"/>
      <c r="GP14" s="164"/>
      <c r="GQ14" s="164"/>
      <c r="GR14" s="164"/>
      <c r="GS14" s="164"/>
      <c r="GT14" s="164"/>
      <c r="GU14" s="164"/>
      <c r="GV14" s="164"/>
      <c r="GW14" s="164"/>
      <c r="GX14" s="164"/>
      <c r="GY14" s="164"/>
      <c r="GZ14" s="164"/>
      <c r="HA14" s="164"/>
      <c r="HB14" s="164"/>
      <c r="HC14" s="164"/>
      <c r="HD14" s="164"/>
      <c r="HE14" s="164"/>
      <c r="HF14" s="164"/>
      <c r="HG14" s="164"/>
      <c r="HH14" s="164"/>
      <c r="HI14" s="164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  <c r="IU14" s="171"/>
      <c r="IV14" s="171"/>
    </row>
    <row r="15" s="1" customFormat="1" ht="18" customHeight="1" spans="1:256">
      <c r="A15" s="35">
        <v>6</v>
      </c>
      <c r="B15" s="36" t="s">
        <v>65</v>
      </c>
      <c r="C15" s="37">
        <v>286957.2</v>
      </c>
      <c r="D15" s="41">
        <v>1067.7</v>
      </c>
      <c r="E15" s="39">
        <f t="shared" ref="E15:G15" si="46">DL15+EH15-ED15</f>
        <v>3332223.3</v>
      </c>
      <c r="F15" s="39">
        <f t="shared" si="46"/>
        <v>3332223.3</v>
      </c>
      <c r="G15" s="40">
        <f t="shared" si="46"/>
        <v>2945312.333</v>
      </c>
      <c r="H15" s="40">
        <f t="shared" si="1"/>
        <v>88.3888043457352</v>
      </c>
      <c r="I15" s="40">
        <f t="shared" si="2"/>
        <v>88.3888043457352</v>
      </c>
      <c r="J15" s="40">
        <f t="shared" ref="J15:L15" si="47">T15+Y15+AI15+AN15+AS15+AX15+BP15+BX15+CA15+CD15+CG15+CJ15+CP15+CS15+CY15+DB15+DH15+AD15</f>
        <v>1156225.6</v>
      </c>
      <c r="K15" s="40">
        <f t="shared" si="47"/>
        <v>1156225.6</v>
      </c>
      <c r="L15" s="40">
        <f t="shared" si="47"/>
        <v>904077.848</v>
      </c>
      <c r="M15" s="40">
        <f t="shared" si="4"/>
        <v>78.1921666498303</v>
      </c>
      <c r="N15" s="40">
        <f t="shared" si="5"/>
        <v>78.1921666498303</v>
      </c>
      <c r="O15" s="40">
        <f t="shared" ref="O15:Q15" si="48">T15+Y15+AD15</f>
        <v>241948</v>
      </c>
      <c r="P15" s="40">
        <f t="shared" si="48"/>
        <v>241948</v>
      </c>
      <c r="Q15" s="40">
        <f t="shared" si="48"/>
        <v>187173.19</v>
      </c>
      <c r="R15" s="40">
        <f t="shared" si="7"/>
        <v>77.3609163952585</v>
      </c>
      <c r="S15" s="37">
        <f t="shared" si="8"/>
        <v>77.3609163952585</v>
      </c>
      <c r="T15" s="77">
        <v>0</v>
      </c>
      <c r="U15" s="78">
        <v>0</v>
      </c>
      <c r="V15" s="40">
        <v>5468.724</v>
      </c>
      <c r="W15" s="40" t="e">
        <f t="shared" si="9"/>
        <v>#DIV/0!</v>
      </c>
      <c r="X15" s="37" t="e">
        <f t="shared" si="10"/>
        <v>#DIV/0!</v>
      </c>
      <c r="Y15" s="81">
        <v>0</v>
      </c>
      <c r="Z15" s="82">
        <v>0</v>
      </c>
      <c r="AA15" s="40">
        <v>43590.819</v>
      </c>
      <c r="AB15" s="40" t="e">
        <f t="shared" si="11"/>
        <v>#DIV/0!</v>
      </c>
      <c r="AC15" s="37" t="e">
        <f t="shared" si="12"/>
        <v>#DIV/0!</v>
      </c>
      <c r="AD15" s="37">
        <v>241948</v>
      </c>
      <c r="AE15" s="37">
        <v>241948</v>
      </c>
      <c r="AF15" s="37">
        <v>138113.647</v>
      </c>
      <c r="AG15" s="40">
        <f t="shared" si="13"/>
        <v>57.0840209466497</v>
      </c>
      <c r="AH15" s="37">
        <f t="shared" si="14"/>
        <v>57.0840209466497</v>
      </c>
      <c r="AI15" s="78">
        <v>461264</v>
      </c>
      <c r="AJ15" s="78">
        <v>461264</v>
      </c>
      <c r="AK15" s="40">
        <v>335401.778</v>
      </c>
      <c r="AL15" s="40">
        <f t="shared" si="15"/>
        <v>72.7136256026917</v>
      </c>
      <c r="AM15" s="37">
        <f t="shared" si="16"/>
        <v>72.7136256026917</v>
      </c>
      <c r="AN15" s="78">
        <v>73212.5</v>
      </c>
      <c r="AO15" s="78">
        <v>73212.5</v>
      </c>
      <c r="AP15" s="40">
        <v>67368.973</v>
      </c>
      <c r="AQ15" s="40">
        <f t="shared" si="17"/>
        <v>92.0184025951853</v>
      </c>
      <c r="AR15" s="37">
        <f t="shared" si="18"/>
        <v>92.0184025951853</v>
      </c>
      <c r="AS15" s="84">
        <v>50000</v>
      </c>
      <c r="AT15" s="84">
        <v>50000</v>
      </c>
      <c r="AU15" s="40">
        <v>39383.8</v>
      </c>
      <c r="AV15" s="40">
        <f t="shared" si="19"/>
        <v>78.7676</v>
      </c>
      <c r="AW15" s="37">
        <f t="shared" si="20"/>
        <v>78.7676</v>
      </c>
      <c r="AX15" s="80">
        <v>0</v>
      </c>
      <c r="AY15" s="80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1640648.5</v>
      </c>
      <c r="BE15" s="37">
        <v>1640648.5</v>
      </c>
      <c r="BF15" s="37">
        <v>1503927.7</v>
      </c>
      <c r="BG15" s="97">
        <v>0</v>
      </c>
      <c r="BH15" s="97">
        <v>0</v>
      </c>
      <c r="BI15" s="97">
        <v>0</v>
      </c>
      <c r="BJ15" s="100">
        <v>2832.5</v>
      </c>
      <c r="BK15" s="99">
        <v>2832.5</v>
      </c>
      <c r="BL15" s="37">
        <v>2558.9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40">
        <f t="shared" ref="BS15:BU15" si="49">BX15+CA15+CD15+CG15</f>
        <v>47119.2</v>
      </c>
      <c r="BT15" s="40">
        <f t="shared" si="49"/>
        <v>47119.2</v>
      </c>
      <c r="BU15" s="40">
        <f t="shared" si="49"/>
        <v>44405.439</v>
      </c>
      <c r="BV15" s="40">
        <f t="shared" si="22"/>
        <v>94.240647124739</v>
      </c>
      <c r="BW15" s="37">
        <f t="shared" si="23"/>
        <v>94.240647124739</v>
      </c>
      <c r="BX15" s="78">
        <v>44563.9</v>
      </c>
      <c r="BY15" s="78">
        <v>44563.9</v>
      </c>
      <c r="BZ15" s="40">
        <v>36492.525</v>
      </c>
      <c r="CA15" s="37">
        <v>0</v>
      </c>
      <c r="CB15" s="37">
        <v>0</v>
      </c>
      <c r="CC15" s="40">
        <v>5150.314</v>
      </c>
      <c r="CD15" s="37">
        <v>0</v>
      </c>
      <c r="CE15" s="37">
        <v>0</v>
      </c>
      <c r="CF15" s="37">
        <v>0</v>
      </c>
      <c r="CG15" s="78">
        <v>2555.3</v>
      </c>
      <c r="CH15" s="78">
        <v>2555.3</v>
      </c>
      <c r="CI15" s="37">
        <v>2762.6</v>
      </c>
      <c r="CJ15" s="37">
        <v>0</v>
      </c>
      <c r="CK15" s="37">
        <v>0</v>
      </c>
      <c r="CL15" s="37">
        <v>0</v>
      </c>
      <c r="CM15" s="37">
        <v>5997</v>
      </c>
      <c r="CN15" s="37">
        <v>5997</v>
      </c>
      <c r="CO15" s="37">
        <v>4197.9</v>
      </c>
      <c r="CP15" s="78">
        <v>5521.5</v>
      </c>
      <c r="CQ15" s="78">
        <v>5521.5</v>
      </c>
      <c r="CR15" s="37">
        <v>6151.1</v>
      </c>
      <c r="CS15" s="78">
        <v>244854.3</v>
      </c>
      <c r="CT15" s="78">
        <v>244854.3</v>
      </c>
      <c r="CU15" s="37">
        <v>195360.386</v>
      </c>
      <c r="CV15" s="37">
        <v>85088.8</v>
      </c>
      <c r="CW15" s="37">
        <v>85088.8</v>
      </c>
      <c r="CX15" s="37">
        <v>70891.787</v>
      </c>
      <c r="CY15" s="78">
        <v>28000</v>
      </c>
      <c r="CZ15" s="78">
        <v>28000</v>
      </c>
      <c r="DA15" s="40">
        <v>25018.753</v>
      </c>
      <c r="DB15" s="37">
        <v>1500</v>
      </c>
      <c r="DC15" s="37">
        <v>1500</v>
      </c>
      <c r="DD15" s="37">
        <v>1070</v>
      </c>
      <c r="DE15" s="37">
        <v>0</v>
      </c>
      <c r="DF15" s="37">
        <v>0</v>
      </c>
      <c r="DG15" s="37">
        <v>0</v>
      </c>
      <c r="DH15" s="37">
        <v>2806.1</v>
      </c>
      <c r="DI15" s="37">
        <v>2806.1</v>
      </c>
      <c r="DJ15" s="40">
        <v>2744.429</v>
      </c>
      <c r="DK15" s="40"/>
      <c r="DL15" s="40">
        <f t="shared" si="24"/>
        <v>2805703.6</v>
      </c>
      <c r="DM15" s="40">
        <f t="shared" si="25"/>
        <v>2805703.6</v>
      </c>
      <c r="DN15" s="40">
        <f t="shared" si="26"/>
        <v>2414762.348</v>
      </c>
      <c r="DO15" s="37">
        <v>0</v>
      </c>
      <c r="DP15" s="37">
        <v>0</v>
      </c>
      <c r="DQ15" s="37">
        <v>194.22</v>
      </c>
      <c r="DR15" s="83">
        <v>526519.7</v>
      </c>
      <c r="DS15" s="37">
        <v>526519.7</v>
      </c>
      <c r="DT15" s="37">
        <v>530355.765</v>
      </c>
      <c r="DU15" s="37">
        <v>0</v>
      </c>
      <c r="DV15" s="37">
        <v>0</v>
      </c>
      <c r="DW15" s="37">
        <v>0</v>
      </c>
      <c r="DX15" s="37">
        <v>0</v>
      </c>
      <c r="DY15" s="37">
        <v>0</v>
      </c>
      <c r="DZ15" s="37">
        <v>0</v>
      </c>
      <c r="EA15" s="37">
        <v>0</v>
      </c>
      <c r="EB15" s="37">
        <v>0</v>
      </c>
      <c r="EC15" s="37">
        <v>0</v>
      </c>
      <c r="ED15" s="37">
        <v>601188.6</v>
      </c>
      <c r="EE15" s="37">
        <v>601188.6</v>
      </c>
      <c r="EF15" s="40">
        <v>300100</v>
      </c>
      <c r="EG15" s="40"/>
      <c r="EH15" s="40">
        <f t="shared" si="27"/>
        <v>1127708.3</v>
      </c>
      <c r="EI15" s="40">
        <f t="shared" si="28"/>
        <v>1127708.3</v>
      </c>
      <c r="EJ15" s="40">
        <f t="shared" si="29"/>
        <v>830649.985</v>
      </c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4"/>
      <c r="GK15" s="164"/>
      <c r="GL15" s="164"/>
      <c r="GM15" s="164"/>
      <c r="GN15" s="164"/>
      <c r="GO15" s="164"/>
      <c r="GP15" s="164"/>
      <c r="GQ15" s="164"/>
      <c r="GR15" s="164"/>
      <c r="GS15" s="164"/>
      <c r="GT15" s="164"/>
      <c r="GU15" s="164"/>
      <c r="GV15" s="164"/>
      <c r="GW15" s="164"/>
      <c r="GX15" s="164"/>
      <c r="GY15" s="164"/>
      <c r="GZ15" s="164"/>
      <c r="HA15" s="164"/>
      <c r="HB15" s="164"/>
      <c r="HC15" s="164"/>
      <c r="HD15" s="164"/>
      <c r="HE15" s="164"/>
      <c r="HF15" s="164"/>
      <c r="HG15" s="164"/>
      <c r="HH15" s="164"/>
      <c r="HI15" s="164"/>
      <c r="HJ15" s="164"/>
      <c r="HK15" s="164"/>
      <c r="HL15" s="164"/>
      <c r="HM15" s="164"/>
      <c r="HN15" s="164"/>
      <c r="HO15" s="164"/>
      <c r="HP15" s="164"/>
      <c r="HQ15" s="164"/>
      <c r="HR15" s="164"/>
      <c r="HS15" s="164"/>
      <c r="HT15" s="164"/>
      <c r="HU15" s="164"/>
      <c r="HV15" s="164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  <c r="IP15" s="171"/>
      <c r="IQ15" s="171"/>
      <c r="IR15" s="171"/>
      <c r="IS15" s="171"/>
      <c r="IT15" s="171"/>
      <c r="IU15" s="171"/>
      <c r="IV15" s="171"/>
    </row>
    <row r="16" s="1" customFormat="1" ht="18" customHeight="1" spans="1:256">
      <c r="A16" s="42">
        <v>7</v>
      </c>
      <c r="B16" s="36" t="s">
        <v>66</v>
      </c>
      <c r="C16" s="37">
        <v>284300.3</v>
      </c>
      <c r="D16" s="41">
        <v>48918.1</v>
      </c>
      <c r="E16" s="39">
        <f t="shared" ref="E16:G16" si="50">DL16+EH16-ED16</f>
        <v>5108506.2</v>
      </c>
      <c r="F16" s="39">
        <f t="shared" si="50"/>
        <v>5108506.2</v>
      </c>
      <c r="G16" s="40">
        <f t="shared" si="50"/>
        <v>4361548</v>
      </c>
      <c r="H16" s="40">
        <f t="shared" si="1"/>
        <v>85.3781483127103</v>
      </c>
      <c r="I16" s="40">
        <f t="shared" si="2"/>
        <v>85.3781483127103</v>
      </c>
      <c r="J16" s="40">
        <f t="shared" ref="J16:L16" si="51">T16+Y16+AI16+AN16+AS16+AX16+BP16+BX16+CA16+CD16+CG16+CJ16+CP16+CS16+CY16+DB16+DH16+AD16</f>
        <v>983006.5</v>
      </c>
      <c r="K16" s="40">
        <f t="shared" si="51"/>
        <v>983006.5</v>
      </c>
      <c r="L16" s="40">
        <f t="shared" si="51"/>
        <v>911888.5</v>
      </c>
      <c r="M16" s="40">
        <f t="shared" si="4"/>
        <v>92.7652563843678</v>
      </c>
      <c r="N16" s="40">
        <f t="shared" si="5"/>
        <v>92.7652563843678</v>
      </c>
      <c r="O16" s="40">
        <f t="shared" ref="O16:Q16" si="52">T16+Y16+AD16</f>
        <v>291500</v>
      </c>
      <c r="P16" s="40">
        <f t="shared" si="52"/>
        <v>291500</v>
      </c>
      <c r="Q16" s="40">
        <f t="shared" si="52"/>
        <v>216121.9</v>
      </c>
      <c r="R16" s="40">
        <f t="shared" si="7"/>
        <v>74.1413036020583</v>
      </c>
      <c r="S16" s="37">
        <f t="shared" si="8"/>
        <v>74.1413036020583</v>
      </c>
      <c r="T16" s="77">
        <v>6000</v>
      </c>
      <c r="U16" s="78">
        <v>6000</v>
      </c>
      <c r="V16" s="40">
        <v>11464.3</v>
      </c>
      <c r="W16" s="40">
        <f t="shared" si="9"/>
        <v>191.071666666667</v>
      </c>
      <c r="X16" s="37">
        <f t="shared" si="10"/>
        <v>191.071666666667</v>
      </c>
      <c r="Y16" s="81">
        <v>25500</v>
      </c>
      <c r="Z16" s="82">
        <v>25500</v>
      </c>
      <c r="AA16" s="40">
        <v>54039.2</v>
      </c>
      <c r="AB16" s="40">
        <f t="shared" si="11"/>
        <v>211.918431372549</v>
      </c>
      <c r="AC16" s="37">
        <f t="shared" si="12"/>
        <v>211.918431372549</v>
      </c>
      <c r="AD16" s="37">
        <v>260000</v>
      </c>
      <c r="AE16" s="37">
        <v>260000</v>
      </c>
      <c r="AF16" s="40">
        <v>150618.4</v>
      </c>
      <c r="AG16" s="40">
        <f t="shared" si="13"/>
        <v>57.9301538461538</v>
      </c>
      <c r="AH16" s="37">
        <f t="shared" si="14"/>
        <v>57.9301538461538</v>
      </c>
      <c r="AI16" s="78">
        <v>454000</v>
      </c>
      <c r="AJ16" s="78">
        <v>454000</v>
      </c>
      <c r="AK16" s="40">
        <v>341892</v>
      </c>
      <c r="AL16" s="40">
        <f t="shared" si="15"/>
        <v>75.3066079295154</v>
      </c>
      <c r="AM16" s="37">
        <f t="shared" si="16"/>
        <v>75.3066079295154</v>
      </c>
      <c r="AN16" s="78">
        <v>23107</v>
      </c>
      <c r="AO16" s="78">
        <v>23107</v>
      </c>
      <c r="AP16" s="40">
        <v>43288.2</v>
      </c>
      <c r="AQ16" s="40">
        <f t="shared" si="17"/>
        <v>187.338036092959</v>
      </c>
      <c r="AR16" s="37">
        <f t="shared" si="18"/>
        <v>187.338036092959</v>
      </c>
      <c r="AS16" s="84">
        <v>0</v>
      </c>
      <c r="AT16" s="84">
        <v>0</v>
      </c>
      <c r="AU16" s="40">
        <v>0</v>
      </c>
      <c r="AV16" s="40" t="e">
        <f t="shared" si="19"/>
        <v>#DIV/0!</v>
      </c>
      <c r="AW16" s="37" t="e">
        <f t="shared" si="20"/>
        <v>#DIV/0!</v>
      </c>
      <c r="AX16" s="80">
        <v>0</v>
      </c>
      <c r="AY16" s="80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3040239.2</v>
      </c>
      <c r="BE16" s="37">
        <v>3040239.2</v>
      </c>
      <c r="BF16" s="37">
        <v>2786885.9</v>
      </c>
      <c r="BG16" s="97">
        <v>101.9</v>
      </c>
      <c r="BH16" s="97">
        <v>101.9</v>
      </c>
      <c r="BI16" s="97">
        <v>101.9</v>
      </c>
      <c r="BJ16" s="100">
        <v>3704.1</v>
      </c>
      <c r="BK16" s="99">
        <v>3704.1</v>
      </c>
      <c r="BL16" s="37">
        <v>3380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40">
        <f t="shared" ref="BS16:BU16" si="53">BX16+CA16+CD16+CG16</f>
        <v>52500</v>
      </c>
      <c r="BT16" s="40">
        <f t="shared" si="53"/>
        <v>52500</v>
      </c>
      <c r="BU16" s="40">
        <f t="shared" si="53"/>
        <v>45356</v>
      </c>
      <c r="BV16" s="40">
        <f t="shared" si="22"/>
        <v>86.392380952381</v>
      </c>
      <c r="BW16" s="37">
        <f t="shared" si="23"/>
        <v>86.392380952381</v>
      </c>
      <c r="BX16" s="78">
        <v>40000</v>
      </c>
      <c r="BY16" s="78">
        <v>40000</v>
      </c>
      <c r="BZ16" s="40">
        <v>29128</v>
      </c>
      <c r="CA16" s="37">
        <v>0</v>
      </c>
      <c r="CB16" s="37">
        <v>0</v>
      </c>
      <c r="CC16" s="40">
        <v>1134.9</v>
      </c>
      <c r="CD16" s="37">
        <v>0</v>
      </c>
      <c r="CE16" s="37">
        <v>0</v>
      </c>
      <c r="CF16" s="37">
        <v>0</v>
      </c>
      <c r="CG16" s="78">
        <v>12500</v>
      </c>
      <c r="CH16" s="78">
        <v>12500</v>
      </c>
      <c r="CI16" s="40">
        <v>15093.1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  <c r="CP16" s="78">
        <v>27000</v>
      </c>
      <c r="CQ16" s="78">
        <v>27000</v>
      </c>
      <c r="CR16" s="37">
        <v>38617.5</v>
      </c>
      <c r="CS16" s="78">
        <v>109000</v>
      </c>
      <c r="CT16" s="78">
        <v>109000</v>
      </c>
      <c r="CU16" s="37">
        <v>124485.6</v>
      </c>
      <c r="CV16" s="37">
        <v>27000</v>
      </c>
      <c r="CW16" s="37">
        <v>27000</v>
      </c>
      <c r="CX16" s="37">
        <v>36547.6</v>
      </c>
      <c r="CY16" s="78">
        <v>20000</v>
      </c>
      <c r="CZ16" s="78">
        <v>20000</v>
      </c>
      <c r="DA16" s="37">
        <v>14579.8</v>
      </c>
      <c r="DB16" s="37">
        <v>0</v>
      </c>
      <c r="DC16" s="37">
        <v>0</v>
      </c>
      <c r="DD16" s="37">
        <v>76188.4</v>
      </c>
      <c r="DE16" s="37">
        <v>0</v>
      </c>
      <c r="DF16" s="37">
        <v>0</v>
      </c>
      <c r="DG16" s="37">
        <v>0</v>
      </c>
      <c r="DH16" s="37">
        <v>5899.5</v>
      </c>
      <c r="DI16" s="37">
        <v>5899.5</v>
      </c>
      <c r="DJ16" s="40">
        <v>11359.1</v>
      </c>
      <c r="DK16" s="40"/>
      <c r="DL16" s="40">
        <f t="shared" si="24"/>
        <v>4027051.7</v>
      </c>
      <c r="DM16" s="40">
        <f t="shared" si="25"/>
        <v>4027051.7</v>
      </c>
      <c r="DN16" s="40">
        <f t="shared" si="26"/>
        <v>3702256.3</v>
      </c>
      <c r="DO16" s="37">
        <v>0</v>
      </c>
      <c r="DP16" s="37">
        <v>0</v>
      </c>
      <c r="DQ16" s="37">
        <v>0</v>
      </c>
      <c r="DR16" s="83">
        <v>1081454.5</v>
      </c>
      <c r="DS16" s="37">
        <v>1081454.5</v>
      </c>
      <c r="DT16" s="37">
        <v>659291.7</v>
      </c>
      <c r="DU16" s="37">
        <v>0</v>
      </c>
      <c r="DV16" s="37">
        <v>0</v>
      </c>
      <c r="DW16" s="37">
        <v>0</v>
      </c>
      <c r="DX16" s="37">
        <v>0</v>
      </c>
      <c r="DY16" s="37">
        <v>0</v>
      </c>
      <c r="DZ16" s="37">
        <v>0</v>
      </c>
      <c r="EA16" s="37">
        <v>0</v>
      </c>
      <c r="EB16" s="37">
        <v>0</v>
      </c>
      <c r="EC16" s="37">
        <v>0</v>
      </c>
      <c r="ED16" s="149">
        <v>803460.9</v>
      </c>
      <c r="EE16" s="150">
        <v>803460.9</v>
      </c>
      <c r="EF16" s="40">
        <v>400000</v>
      </c>
      <c r="EG16" s="40"/>
      <c r="EH16" s="40">
        <f t="shared" si="27"/>
        <v>1884915.4</v>
      </c>
      <c r="EI16" s="40">
        <f t="shared" si="28"/>
        <v>1884915.4</v>
      </c>
      <c r="EJ16" s="40">
        <f t="shared" si="29"/>
        <v>1059291.7</v>
      </c>
      <c r="EK16" s="164"/>
      <c r="EL16" s="164"/>
      <c r="EM16" s="164"/>
      <c r="EN16" s="164"/>
      <c r="EO16" s="164"/>
      <c r="EP16" s="164"/>
      <c r="EQ16" s="164"/>
      <c r="ER16" s="164"/>
      <c r="ES16" s="164"/>
      <c r="ET16" s="164"/>
      <c r="EU16" s="164"/>
      <c r="EV16" s="164"/>
      <c r="EW16" s="164"/>
      <c r="EX16" s="164"/>
      <c r="EY16" s="164"/>
      <c r="EZ16" s="164"/>
      <c r="FA16" s="164"/>
      <c r="FB16" s="164"/>
      <c r="FC16" s="164"/>
      <c r="FD16" s="164"/>
      <c r="FE16" s="164"/>
      <c r="FF16" s="164"/>
      <c r="FG16" s="164"/>
      <c r="FH16" s="164"/>
      <c r="FI16" s="164"/>
      <c r="FJ16" s="164"/>
      <c r="FK16" s="164"/>
      <c r="FL16" s="164"/>
      <c r="FM16" s="164"/>
      <c r="FN16" s="164"/>
      <c r="FO16" s="164"/>
      <c r="FP16" s="164"/>
      <c r="FQ16" s="164"/>
      <c r="FR16" s="164"/>
      <c r="FS16" s="164"/>
      <c r="FT16" s="164"/>
      <c r="FU16" s="164"/>
      <c r="FV16" s="164"/>
      <c r="FW16" s="164"/>
      <c r="FX16" s="164"/>
      <c r="FY16" s="164"/>
      <c r="FZ16" s="164"/>
      <c r="GA16" s="164"/>
      <c r="GB16" s="164"/>
      <c r="GC16" s="164"/>
      <c r="GD16" s="164"/>
      <c r="GE16" s="164"/>
      <c r="GF16" s="164"/>
      <c r="GG16" s="164"/>
      <c r="GH16" s="164"/>
      <c r="GI16" s="164"/>
      <c r="GJ16" s="164"/>
      <c r="GK16" s="164"/>
      <c r="GL16" s="164"/>
      <c r="GM16" s="164"/>
      <c r="GN16" s="164"/>
      <c r="GO16" s="164"/>
      <c r="GP16" s="164"/>
      <c r="GQ16" s="164"/>
      <c r="GR16" s="164"/>
      <c r="GS16" s="164"/>
      <c r="GT16" s="164"/>
      <c r="GU16" s="164"/>
      <c r="GV16" s="164"/>
      <c r="GW16" s="164"/>
      <c r="GX16" s="164"/>
      <c r="GY16" s="164"/>
      <c r="GZ16" s="164"/>
      <c r="HA16" s="164"/>
      <c r="HB16" s="164"/>
      <c r="HC16" s="164"/>
      <c r="HD16" s="164"/>
      <c r="HE16" s="164"/>
      <c r="HF16" s="164"/>
      <c r="HG16" s="164"/>
      <c r="HH16" s="164"/>
      <c r="HI16" s="164"/>
      <c r="HJ16" s="164"/>
      <c r="HK16" s="164"/>
      <c r="HL16" s="164"/>
      <c r="HM16" s="164"/>
      <c r="HN16" s="164"/>
      <c r="HO16" s="164"/>
      <c r="HP16" s="164"/>
      <c r="HQ16" s="164"/>
      <c r="HR16" s="164"/>
      <c r="HS16" s="164"/>
      <c r="HT16" s="164"/>
      <c r="HU16" s="164"/>
      <c r="HV16" s="164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  <c r="IU16" s="171"/>
      <c r="IV16" s="171"/>
    </row>
    <row r="17" s="1" customFormat="1" ht="18" customHeight="1" spans="1:256">
      <c r="A17" s="35">
        <v>8</v>
      </c>
      <c r="B17" s="36" t="s">
        <v>67</v>
      </c>
      <c r="C17" s="37">
        <v>53218.9</v>
      </c>
      <c r="D17" s="41">
        <v>0</v>
      </c>
      <c r="E17" s="39">
        <f t="shared" ref="E17:G17" si="54">DL17+EH17-ED17</f>
        <v>1118675</v>
      </c>
      <c r="F17" s="39">
        <f t="shared" si="54"/>
        <v>1118675</v>
      </c>
      <c r="G17" s="40">
        <f t="shared" si="54"/>
        <v>919219.8</v>
      </c>
      <c r="H17" s="40">
        <f t="shared" si="1"/>
        <v>82.1704069546562</v>
      </c>
      <c r="I17" s="40">
        <f t="shared" si="2"/>
        <v>82.1704069546562</v>
      </c>
      <c r="J17" s="40">
        <f t="shared" ref="J17:L17" si="55">T17+Y17+AI17+AN17+AS17+AX17+BP17+BX17+CA17+CD17+CG17+CJ17+CP17+CS17+CY17+DB17+DH17+AD17</f>
        <v>224800</v>
      </c>
      <c r="K17" s="40">
        <f t="shared" si="55"/>
        <v>224800</v>
      </c>
      <c r="L17" s="40">
        <f t="shared" si="55"/>
        <v>229130.7</v>
      </c>
      <c r="M17" s="40">
        <f t="shared" si="4"/>
        <v>101.92646797153</v>
      </c>
      <c r="N17" s="40">
        <f t="shared" si="5"/>
        <v>101.92646797153</v>
      </c>
      <c r="O17" s="40">
        <f t="shared" ref="O17:Q17" si="56">T17+Y17+AD17</f>
        <v>103000</v>
      </c>
      <c r="P17" s="40">
        <f t="shared" si="56"/>
        <v>103000</v>
      </c>
      <c r="Q17" s="40">
        <f t="shared" si="56"/>
        <v>91358.8</v>
      </c>
      <c r="R17" s="40">
        <f t="shared" si="7"/>
        <v>88.6978640776699</v>
      </c>
      <c r="S17" s="37">
        <f t="shared" si="8"/>
        <v>88.6978640776699</v>
      </c>
      <c r="T17" s="77">
        <v>1000</v>
      </c>
      <c r="U17" s="78">
        <v>1000</v>
      </c>
      <c r="V17" s="40">
        <v>7074.7</v>
      </c>
      <c r="W17" s="40">
        <f t="shared" si="9"/>
        <v>707.47</v>
      </c>
      <c r="X17" s="37">
        <f t="shared" si="10"/>
        <v>707.47</v>
      </c>
      <c r="Y17" s="81">
        <v>20000</v>
      </c>
      <c r="Z17" s="82">
        <v>20000</v>
      </c>
      <c r="AA17" s="40">
        <v>7154.1</v>
      </c>
      <c r="AB17" s="40">
        <f t="shared" si="11"/>
        <v>35.7705</v>
      </c>
      <c r="AC17" s="37">
        <f t="shared" si="12"/>
        <v>35.7705</v>
      </c>
      <c r="AD17" s="37">
        <v>82000</v>
      </c>
      <c r="AE17" s="37">
        <v>82000</v>
      </c>
      <c r="AF17" s="37">
        <v>77130</v>
      </c>
      <c r="AG17" s="40">
        <f t="shared" si="13"/>
        <v>94.0609756097561</v>
      </c>
      <c r="AH17" s="37">
        <f t="shared" si="14"/>
        <v>94.0609756097561</v>
      </c>
      <c r="AI17" s="78">
        <v>75000</v>
      </c>
      <c r="AJ17" s="78">
        <v>75000</v>
      </c>
      <c r="AK17" s="40">
        <v>63150.6</v>
      </c>
      <c r="AL17" s="40">
        <f t="shared" si="15"/>
        <v>84.2008</v>
      </c>
      <c r="AM17" s="37">
        <f t="shared" si="16"/>
        <v>84.2008</v>
      </c>
      <c r="AN17" s="78">
        <v>3800</v>
      </c>
      <c r="AO17" s="78">
        <v>3800</v>
      </c>
      <c r="AP17" s="40">
        <v>1639.9</v>
      </c>
      <c r="AQ17" s="40">
        <f t="shared" si="17"/>
        <v>43.1552631578947</v>
      </c>
      <c r="AR17" s="37">
        <f t="shared" si="18"/>
        <v>43.1552631578947</v>
      </c>
      <c r="AS17" s="84">
        <v>2500</v>
      </c>
      <c r="AT17" s="84">
        <v>2500</v>
      </c>
      <c r="AU17" s="40">
        <v>2312.7</v>
      </c>
      <c r="AV17" s="40">
        <f t="shared" si="19"/>
        <v>92.508</v>
      </c>
      <c r="AW17" s="37">
        <f t="shared" si="20"/>
        <v>92.508</v>
      </c>
      <c r="AX17" s="80">
        <v>0</v>
      </c>
      <c r="AY17" s="80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647785.5</v>
      </c>
      <c r="BE17" s="37">
        <v>647785.5</v>
      </c>
      <c r="BF17" s="37">
        <v>593165.8</v>
      </c>
      <c r="BG17" s="97">
        <v>0</v>
      </c>
      <c r="BH17" s="97">
        <v>0</v>
      </c>
      <c r="BI17" s="97">
        <v>14</v>
      </c>
      <c r="BJ17" s="100">
        <v>1089.5</v>
      </c>
      <c r="BK17" s="100">
        <v>1089.5</v>
      </c>
      <c r="BL17" s="37">
        <v>994.1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40">
        <f t="shared" ref="BS17:BU17" si="57">BX17+CA17+CD17+CG17</f>
        <v>11000</v>
      </c>
      <c r="BT17" s="40">
        <f t="shared" si="57"/>
        <v>11000</v>
      </c>
      <c r="BU17" s="40">
        <f t="shared" si="57"/>
        <v>8456.5</v>
      </c>
      <c r="BV17" s="40">
        <f t="shared" si="22"/>
        <v>76.8772727272727</v>
      </c>
      <c r="BW17" s="37">
        <f t="shared" si="23"/>
        <v>76.8772727272727</v>
      </c>
      <c r="BX17" s="78">
        <v>10000</v>
      </c>
      <c r="BY17" s="78">
        <v>10000</v>
      </c>
      <c r="BZ17" s="40">
        <v>8406.5</v>
      </c>
      <c r="CA17" s="37">
        <v>0</v>
      </c>
      <c r="CB17" s="37">
        <v>0</v>
      </c>
      <c r="CC17" s="40">
        <v>0</v>
      </c>
      <c r="CD17" s="37">
        <v>0</v>
      </c>
      <c r="CE17" s="37">
        <v>0</v>
      </c>
      <c r="CF17" s="37">
        <v>0</v>
      </c>
      <c r="CG17" s="78">
        <v>1000</v>
      </c>
      <c r="CH17" s="78">
        <v>1000</v>
      </c>
      <c r="CI17" s="37">
        <v>50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78">
        <v>0</v>
      </c>
      <c r="CQ17" s="78">
        <v>0</v>
      </c>
      <c r="CR17" s="37">
        <v>8413.8</v>
      </c>
      <c r="CS17" s="78">
        <v>18500</v>
      </c>
      <c r="CT17" s="78">
        <v>18500</v>
      </c>
      <c r="CU17" s="37">
        <v>17835</v>
      </c>
      <c r="CV17" s="37">
        <v>3000</v>
      </c>
      <c r="CW17" s="37">
        <v>3000</v>
      </c>
      <c r="CX17" s="37">
        <v>2021.5</v>
      </c>
      <c r="CY17" s="78">
        <v>7000</v>
      </c>
      <c r="CZ17" s="78">
        <v>7000</v>
      </c>
      <c r="DA17" s="37">
        <v>5980.6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4000</v>
      </c>
      <c r="DI17" s="37">
        <v>4000</v>
      </c>
      <c r="DJ17" s="143">
        <v>29982.8</v>
      </c>
      <c r="DK17" s="40"/>
      <c r="DL17" s="40">
        <f t="shared" si="24"/>
        <v>873675</v>
      </c>
      <c r="DM17" s="40">
        <f t="shared" si="25"/>
        <v>873675</v>
      </c>
      <c r="DN17" s="40">
        <f t="shared" si="26"/>
        <v>823304.6</v>
      </c>
      <c r="DO17" s="37">
        <v>0</v>
      </c>
      <c r="DP17" s="37">
        <v>0</v>
      </c>
      <c r="DQ17" s="37">
        <v>0</v>
      </c>
      <c r="DR17" s="83">
        <v>245000</v>
      </c>
      <c r="DS17" s="37">
        <v>245000</v>
      </c>
      <c r="DT17" s="37">
        <v>95915.2</v>
      </c>
      <c r="DU17" s="37">
        <v>0</v>
      </c>
      <c r="DV17" s="37">
        <v>0</v>
      </c>
      <c r="DW17" s="37">
        <v>0</v>
      </c>
      <c r="DX17" s="37">
        <v>0</v>
      </c>
      <c r="DY17" s="37">
        <v>0</v>
      </c>
      <c r="DZ17" s="37">
        <v>0</v>
      </c>
      <c r="EA17" s="37">
        <v>0</v>
      </c>
      <c r="EB17" s="37">
        <v>0</v>
      </c>
      <c r="EC17" s="37">
        <v>0</v>
      </c>
      <c r="ED17" s="37">
        <v>143125</v>
      </c>
      <c r="EE17" s="40">
        <v>143125</v>
      </c>
      <c r="EF17" s="40">
        <v>93814.8</v>
      </c>
      <c r="EG17" s="40"/>
      <c r="EH17" s="40">
        <f t="shared" si="27"/>
        <v>388125</v>
      </c>
      <c r="EI17" s="40">
        <f t="shared" si="28"/>
        <v>388125</v>
      </c>
      <c r="EJ17" s="40">
        <f t="shared" si="29"/>
        <v>189730</v>
      </c>
      <c r="EK17" s="164"/>
      <c r="EL17" s="164"/>
      <c r="EM17" s="164"/>
      <c r="EN17" s="164"/>
      <c r="EO17" s="164"/>
      <c r="EP17" s="164"/>
      <c r="EQ17" s="164"/>
      <c r="ER17" s="164"/>
      <c r="ES17" s="164"/>
      <c r="ET17" s="164"/>
      <c r="EU17" s="164"/>
      <c r="EV17" s="164"/>
      <c r="EW17" s="164"/>
      <c r="EX17" s="164"/>
      <c r="EY17" s="164"/>
      <c r="EZ17" s="164"/>
      <c r="FA17" s="164"/>
      <c r="FB17" s="164"/>
      <c r="FC17" s="164"/>
      <c r="FD17" s="164"/>
      <c r="FE17" s="164"/>
      <c r="FF17" s="164"/>
      <c r="FG17" s="164"/>
      <c r="FH17" s="164"/>
      <c r="FI17" s="164"/>
      <c r="FJ17" s="164"/>
      <c r="FK17" s="164"/>
      <c r="FL17" s="164"/>
      <c r="FM17" s="164"/>
      <c r="FN17" s="164"/>
      <c r="FO17" s="164"/>
      <c r="FP17" s="164"/>
      <c r="FQ17" s="164"/>
      <c r="FR17" s="164"/>
      <c r="FS17" s="164"/>
      <c r="FT17" s="164"/>
      <c r="FU17" s="164"/>
      <c r="FV17" s="164"/>
      <c r="FW17" s="164"/>
      <c r="FX17" s="164"/>
      <c r="FY17" s="164"/>
      <c r="FZ17" s="164"/>
      <c r="GA17" s="164"/>
      <c r="GB17" s="164"/>
      <c r="GC17" s="164"/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64"/>
      <c r="GP17" s="164"/>
      <c r="GQ17" s="164"/>
      <c r="GR17" s="164"/>
      <c r="GS17" s="164"/>
      <c r="GT17" s="164"/>
      <c r="GU17" s="164"/>
      <c r="GV17" s="164"/>
      <c r="GW17" s="164"/>
      <c r="GX17" s="164"/>
      <c r="GY17" s="164"/>
      <c r="GZ17" s="164"/>
      <c r="HA17" s="164"/>
      <c r="HB17" s="164"/>
      <c r="HC17" s="164"/>
      <c r="HD17" s="164"/>
      <c r="HE17" s="164"/>
      <c r="HF17" s="164"/>
      <c r="HG17" s="164"/>
      <c r="HH17" s="164"/>
      <c r="HI17" s="164"/>
      <c r="HJ17" s="164"/>
      <c r="HK17" s="164"/>
      <c r="HL17" s="164"/>
      <c r="HM17" s="164"/>
      <c r="HN17" s="164"/>
      <c r="HO17" s="164"/>
      <c r="HP17" s="164"/>
      <c r="HQ17" s="164"/>
      <c r="HR17" s="164"/>
      <c r="HS17" s="164"/>
      <c r="HT17" s="164"/>
      <c r="HU17" s="164"/>
      <c r="HV17" s="164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  <c r="IN17" s="171"/>
      <c r="IO17" s="171"/>
      <c r="IP17" s="171"/>
      <c r="IQ17" s="171"/>
      <c r="IR17" s="171"/>
      <c r="IS17" s="171"/>
      <c r="IT17" s="171"/>
      <c r="IU17" s="171"/>
      <c r="IV17" s="171"/>
    </row>
    <row r="18" s="1" customFormat="1" ht="18" customHeight="1" spans="1:256">
      <c r="A18" s="35"/>
      <c r="B18" s="43" t="s">
        <v>68</v>
      </c>
      <c r="C18" s="44">
        <f t="shared" ref="C18:G18" si="58">SUM(C10:C17)</f>
        <v>1919075</v>
      </c>
      <c r="D18" s="44">
        <f t="shared" si="58"/>
        <v>80129</v>
      </c>
      <c r="E18" s="44">
        <f t="shared" si="58"/>
        <v>16831814.878</v>
      </c>
      <c r="F18" s="44">
        <f t="shared" si="58"/>
        <v>16831814.878</v>
      </c>
      <c r="G18" s="44">
        <f t="shared" si="58"/>
        <v>14846124.505</v>
      </c>
      <c r="H18" s="40">
        <f t="shared" si="1"/>
        <v>88.2027553927331</v>
      </c>
      <c r="I18" s="40">
        <f t="shared" si="2"/>
        <v>88.2027553927331</v>
      </c>
      <c r="J18" s="44">
        <f t="shared" ref="J18:L18" si="59">SUM(J10:J17)</f>
        <v>5066620.9</v>
      </c>
      <c r="K18" s="44">
        <f t="shared" si="59"/>
        <v>5066620.9</v>
      </c>
      <c r="L18" s="44">
        <f t="shared" si="59"/>
        <v>4704872.87</v>
      </c>
      <c r="M18" s="40">
        <f t="shared" si="4"/>
        <v>92.860171756683</v>
      </c>
      <c r="N18" s="40">
        <f t="shared" si="5"/>
        <v>92.860171756683</v>
      </c>
      <c r="O18" s="44">
        <f t="shared" ref="O18:Q18" si="60">SUM(O10:O17)</f>
        <v>1217472.2</v>
      </c>
      <c r="P18" s="44">
        <f t="shared" si="60"/>
        <v>1217472.2</v>
      </c>
      <c r="Q18" s="44">
        <f t="shared" si="60"/>
        <v>1057348.84</v>
      </c>
      <c r="R18" s="40">
        <f t="shared" si="7"/>
        <v>86.8478836724157</v>
      </c>
      <c r="S18" s="37">
        <f t="shared" si="8"/>
        <v>86.8478836724157</v>
      </c>
      <c r="T18" s="44">
        <f t="shared" ref="T18:V18" si="61">SUM(T10:T17)</f>
        <v>43438.3</v>
      </c>
      <c r="U18" s="44">
        <f t="shared" si="61"/>
        <v>43438.3</v>
      </c>
      <c r="V18" s="44">
        <f t="shared" si="61"/>
        <v>54574.887</v>
      </c>
      <c r="W18" s="40">
        <f t="shared" si="9"/>
        <v>125.637713722683</v>
      </c>
      <c r="X18" s="37">
        <f t="shared" si="10"/>
        <v>125.637713722683</v>
      </c>
      <c r="Y18" s="44">
        <f t="shared" ref="Y18:AA18" si="62">SUM(Y10:Y17)</f>
        <v>131028.7</v>
      </c>
      <c r="Z18" s="44">
        <f t="shared" si="62"/>
        <v>131028.7</v>
      </c>
      <c r="AA18" s="44">
        <f t="shared" si="62"/>
        <v>214552.256</v>
      </c>
      <c r="AB18" s="40">
        <f t="shared" si="11"/>
        <v>163.744474302195</v>
      </c>
      <c r="AC18" s="37">
        <f t="shared" si="12"/>
        <v>163.744474302195</v>
      </c>
      <c r="AD18" s="44">
        <f t="shared" ref="AD18:AF18" si="63">SUM(AD10:AD17)</f>
        <v>1043005.2</v>
      </c>
      <c r="AE18" s="44">
        <f t="shared" si="63"/>
        <v>1043005.2</v>
      </c>
      <c r="AF18" s="44">
        <f t="shared" si="63"/>
        <v>788221.697</v>
      </c>
      <c r="AG18" s="40">
        <f t="shared" si="13"/>
        <v>75.5721732739204</v>
      </c>
      <c r="AH18" s="37">
        <f t="shared" si="14"/>
        <v>75.5721732739204</v>
      </c>
      <c r="AI18" s="44">
        <f t="shared" ref="AI18:AK18" si="64">SUM(AI10:AI17)</f>
        <v>1978462.5</v>
      </c>
      <c r="AJ18" s="44">
        <f t="shared" si="64"/>
        <v>1978462.5</v>
      </c>
      <c r="AK18" s="44">
        <f t="shared" si="64"/>
        <v>1613757.274</v>
      </c>
      <c r="AL18" s="40">
        <f t="shared" si="15"/>
        <v>81.5662300397405</v>
      </c>
      <c r="AM18" s="37">
        <f t="shared" si="16"/>
        <v>81.5662300397405</v>
      </c>
      <c r="AN18" s="44">
        <f t="shared" ref="AN18:AP18" si="65">SUM(AN10:AN17)</f>
        <v>264718.5</v>
      </c>
      <c r="AO18" s="44">
        <f t="shared" si="65"/>
        <v>264718.5</v>
      </c>
      <c r="AP18" s="44">
        <f t="shared" si="65"/>
        <v>342658.203</v>
      </c>
      <c r="AQ18" s="40">
        <f t="shared" si="17"/>
        <v>129.442484374911</v>
      </c>
      <c r="AR18" s="37">
        <f t="shared" si="18"/>
        <v>129.442484374911</v>
      </c>
      <c r="AS18" s="44">
        <f t="shared" ref="AS18:AU18" si="66">SUM(AS10:AS17)</f>
        <v>86500</v>
      </c>
      <c r="AT18" s="44">
        <f t="shared" si="66"/>
        <v>86500</v>
      </c>
      <c r="AU18" s="44">
        <f t="shared" si="66"/>
        <v>89375.7</v>
      </c>
      <c r="AV18" s="40">
        <f t="shared" si="19"/>
        <v>103.32450867052</v>
      </c>
      <c r="AW18" s="37">
        <f t="shared" si="20"/>
        <v>103.32450867052</v>
      </c>
      <c r="AX18" s="44">
        <f t="shared" ref="AX18:BU18" si="67">SUM(AX10:AX17)</f>
        <v>0</v>
      </c>
      <c r="AY18" s="44">
        <f t="shared" si="67"/>
        <v>0</v>
      </c>
      <c r="AZ18" s="44">
        <f t="shared" si="67"/>
        <v>0</v>
      </c>
      <c r="BA18" s="44">
        <f t="shared" si="67"/>
        <v>0</v>
      </c>
      <c r="BB18" s="44">
        <f t="shared" si="67"/>
        <v>0</v>
      </c>
      <c r="BC18" s="44">
        <f t="shared" si="67"/>
        <v>0</v>
      </c>
      <c r="BD18" s="44">
        <f t="shared" si="67"/>
        <v>9160823.178</v>
      </c>
      <c r="BE18" s="44">
        <f t="shared" si="67"/>
        <v>9160823.178</v>
      </c>
      <c r="BF18" s="44">
        <f t="shared" si="67"/>
        <v>8396783.598</v>
      </c>
      <c r="BG18" s="44">
        <f t="shared" si="67"/>
        <v>327.8</v>
      </c>
      <c r="BH18" s="44">
        <f t="shared" si="67"/>
        <v>327.8</v>
      </c>
      <c r="BI18" s="44">
        <f t="shared" si="67"/>
        <v>341.7</v>
      </c>
      <c r="BJ18" s="44">
        <f t="shared" si="67"/>
        <v>15687.8</v>
      </c>
      <c r="BK18" s="44">
        <f t="shared" si="67"/>
        <v>15687.8</v>
      </c>
      <c r="BL18" s="44">
        <f t="shared" si="67"/>
        <v>14886.1</v>
      </c>
      <c r="BM18" s="44">
        <f t="shared" si="67"/>
        <v>0</v>
      </c>
      <c r="BN18" s="44">
        <f t="shared" si="67"/>
        <v>0</v>
      </c>
      <c r="BO18" s="44">
        <f t="shared" si="67"/>
        <v>0</v>
      </c>
      <c r="BP18" s="44">
        <f t="shared" si="67"/>
        <v>0</v>
      </c>
      <c r="BQ18" s="44">
        <f t="shared" si="67"/>
        <v>0</v>
      </c>
      <c r="BR18" s="44">
        <f t="shared" si="67"/>
        <v>0</v>
      </c>
      <c r="BS18" s="44">
        <f t="shared" si="67"/>
        <v>185820</v>
      </c>
      <c r="BT18" s="44">
        <f t="shared" si="67"/>
        <v>185820</v>
      </c>
      <c r="BU18" s="44">
        <f t="shared" si="67"/>
        <v>183946.126</v>
      </c>
      <c r="BV18" s="40">
        <f t="shared" si="22"/>
        <v>98.9915649553331</v>
      </c>
      <c r="BW18" s="37">
        <f t="shared" si="23"/>
        <v>98.9915649553331</v>
      </c>
      <c r="BX18" s="44">
        <f t="shared" ref="BX18:EI18" si="68">SUM(BX10:BX17)</f>
        <v>153224.7</v>
      </c>
      <c r="BY18" s="44">
        <f t="shared" si="68"/>
        <v>153224.7</v>
      </c>
      <c r="BZ18" s="44">
        <f t="shared" si="68"/>
        <v>123065.963</v>
      </c>
      <c r="CA18" s="44">
        <f t="shared" si="68"/>
        <v>0</v>
      </c>
      <c r="CB18" s="44">
        <f t="shared" si="68"/>
        <v>0</v>
      </c>
      <c r="CC18" s="44">
        <f t="shared" si="68"/>
        <v>12258.663</v>
      </c>
      <c r="CD18" s="44">
        <f t="shared" si="68"/>
        <v>0</v>
      </c>
      <c r="CE18" s="44">
        <f t="shared" si="68"/>
        <v>0</v>
      </c>
      <c r="CF18" s="44">
        <f t="shared" si="68"/>
        <v>3</v>
      </c>
      <c r="CG18" s="44">
        <f t="shared" si="68"/>
        <v>32595.3</v>
      </c>
      <c r="CH18" s="44">
        <f t="shared" si="68"/>
        <v>32595.3</v>
      </c>
      <c r="CI18" s="44">
        <f t="shared" si="68"/>
        <v>48618.5</v>
      </c>
      <c r="CJ18" s="44">
        <f t="shared" si="68"/>
        <v>0</v>
      </c>
      <c r="CK18" s="44">
        <f t="shared" si="68"/>
        <v>0</v>
      </c>
      <c r="CL18" s="44">
        <f t="shared" si="68"/>
        <v>0</v>
      </c>
      <c r="CM18" s="44">
        <f t="shared" si="68"/>
        <v>11994</v>
      </c>
      <c r="CN18" s="44">
        <f t="shared" si="68"/>
        <v>11994</v>
      </c>
      <c r="CO18" s="44">
        <f t="shared" si="68"/>
        <v>9595.2</v>
      </c>
      <c r="CP18" s="44">
        <f t="shared" si="68"/>
        <v>32521.5</v>
      </c>
      <c r="CQ18" s="44">
        <f t="shared" si="68"/>
        <v>32521.5</v>
      </c>
      <c r="CR18" s="44">
        <f t="shared" si="68"/>
        <v>53232.7</v>
      </c>
      <c r="CS18" s="44">
        <f t="shared" si="68"/>
        <v>1031461.9</v>
      </c>
      <c r="CT18" s="44">
        <f t="shared" si="68"/>
        <v>1031461.9</v>
      </c>
      <c r="CU18" s="44">
        <f t="shared" si="68"/>
        <v>925956.318</v>
      </c>
      <c r="CV18" s="44">
        <f t="shared" si="68"/>
        <v>424752.4</v>
      </c>
      <c r="CW18" s="44">
        <f t="shared" si="68"/>
        <v>424752.4</v>
      </c>
      <c r="CX18" s="44">
        <f t="shared" si="68"/>
        <v>367662.031</v>
      </c>
      <c r="CY18" s="44">
        <f t="shared" si="68"/>
        <v>196300</v>
      </c>
      <c r="CZ18" s="44">
        <f t="shared" si="68"/>
        <v>196300</v>
      </c>
      <c r="DA18" s="44">
        <f t="shared" si="68"/>
        <v>200283.258</v>
      </c>
      <c r="DB18" s="44">
        <f t="shared" si="68"/>
        <v>3000</v>
      </c>
      <c r="DC18" s="44">
        <f t="shared" si="68"/>
        <v>3000</v>
      </c>
      <c r="DD18" s="44">
        <f t="shared" si="68"/>
        <v>82706.1</v>
      </c>
      <c r="DE18" s="44">
        <f t="shared" si="68"/>
        <v>0</v>
      </c>
      <c r="DF18" s="44">
        <f t="shared" si="68"/>
        <v>0</v>
      </c>
      <c r="DG18" s="44">
        <f t="shared" si="68"/>
        <v>0</v>
      </c>
      <c r="DH18" s="44">
        <f t="shared" si="68"/>
        <v>70364.3</v>
      </c>
      <c r="DI18" s="44">
        <f t="shared" si="68"/>
        <v>70364.3</v>
      </c>
      <c r="DJ18" s="44">
        <f t="shared" si="68"/>
        <v>155608.351</v>
      </c>
      <c r="DK18" s="44">
        <f t="shared" si="68"/>
        <v>0</v>
      </c>
      <c r="DL18" s="44">
        <f t="shared" si="68"/>
        <v>14255453.678</v>
      </c>
      <c r="DM18" s="44">
        <f t="shared" si="68"/>
        <v>14255453.678</v>
      </c>
      <c r="DN18" s="44">
        <f t="shared" si="68"/>
        <v>13126479.468</v>
      </c>
      <c r="DO18" s="44">
        <f t="shared" si="68"/>
        <v>0</v>
      </c>
      <c r="DP18" s="44">
        <f t="shared" si="68"/>
        <v>0</v>
      </c>
      <c r="DQ18" s="44">
        <f t="shared" si="68"/>
        <v>194.22</v>
      </c>
      <c r="DR18" s="44">
        <f t="shared" si="68"/>
        <v>2576361.2</v>
      </c>
      <c r="DS18" s="44">
        <f t="shared" si="68"/>
        <v>2576361.2</v>
      </c>
      <c r="DT18" s="44">
        <f t="shared" si="68"/>
        <v>1716066.181</v>
      </c>
      <c r="DU18" s="44">
        <f t="shared" si="68"/>
        <v>0</v>
      </c>
      <c r="DV18" s="44">
        <f t="shared" si="68"/>
        <v>0</v>
      </c>
      <c r="DW18" s="44">
        <f t="shared" si="68"/>
        <v>0</v>
      </c>
      <c r="DX18" s="44">
        <f t="shared" si="68"/>
        <v>0</v>
      </c>
      <c r="DY18" s="44">
        <f t="shared" si="68"/>
        <v>0</v>
      </c>
      <c r="DZ18" s="44">
        <f t="shared" si="68"/>
        <v>3384.636</v>
      </c>
      <c r="EA18" s="44">
        <f t="shared" si="68"/>
        <v>0</v>
      </c>
      <c r="EB18" s="44">
        <f t="shared" si="68"/>
        <v>0</v>
      </c>
      <c r="EC18" s="44">
        <f t="shared" si="68"/>
        <v>0</v>
      </c>
      <c r="ED18" s="44">
        <f t="shared" si="68"/>
        <v>1859216.4</v>
      </c>
      <c r="EE18" s="44">
        <f t="shared" si="68"/>
        <v>1859216.4</v>
      </c>
      <c r="EF18" s="44">
        <f t="shared" si="68"/>
        <v>1105356.7</v>
      </c>
      <c r="EG18" s="44">
        <f t="shared" si="68"/>
        <v>0</v>
      </c>
      <c r="EH18" s="44">
        <f t="shared" si="68"/>
        <v>4435577.6</v>
      </c>
      <c r="EI18" s="44">
        <f t="shared" si="68"/>
        <v>4435577.6</v>
      </c>
      <c r="EJ18" s="44">
        <f>SUM(EJ10:EJ17)</f>
        <v>2825001.737</v>
      </c>
      <c r="EK18" s="165"/>
      <c r="EL18" s="164"/>
      <c r="EM18" s="164"/>
      <c r="EN18" s="164"/>
      <c r="EO18" s="164"/>
      <c r="EP18" s="164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  <c r="IG18" s="172"/>
      <c r="IH18" s="172"/>
      <c r="II18" s="172"/>
      <c r="IJ18" s="172"/>
      <c r="IK18" s="172"/>
      <c r="IL18" s="172"/>
      <c r="IM18" s="172"/>
      <c r="IN18" s="172"/>
      <c r="IO18" s="172"/>
      <c r="IP18" s="172"/>
      <c r="IQ18" s="172"/>
      <c r="IR18" s="172"/>
      <c r="IS18" s="172"/>
      <c r="IT18" s="172"/>
      <c r="IU18" s="172"/>
      <c r="IV18" s="172"/>
    </row>
    <row r="19" s="1" customFormat="1" customHeight="1" spans="2:230">
      <c r="B19" s="2"/>
      <c r="E19" s="45"/>
      <c r="F19" s="46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</row>
    <row r="20" s="1" customFormat="1" customHeight="1" spans="2:230">
      <c r="B20" s="2"/>
      <c r="E20" s="45"/>
      <c r="F20" s="46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</row>
    <row r="21" customHeight="1"/>
    <row r="22" customHeight="1"/>
    <row r="23" s="1" customFormat="1" customHeight="1" spans="2:230">
      <c r="B23" s="2"/>
      <c r="C23" s="47"/>
      <c r="D23" s="48"/>
      <c r="F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</row>
    <row r="24" s="1" customFormat="1" customHeight="1" spans="2:230">
      <c r="B24" s="2"/>
      <c r="C24" s="47"/>
      <c r="D24" s="49"/>
      <c r="F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</row>
  </sheetData>
  <protectedRanges>
    <protectedRange sqref="AU12 AU14:AU16" name="Range4_4_1_1_2_1_1_2_1_1_1_1_1_1_1_1_1_1_1_1_1_1_1_1_1_2_1_1_1_1"/>
    <protectedRange sqref="AA10:AB10 AB11:AB18 AG10:AG18" name="Range4_1_1_1_2_1_1_1_1_1_1_1_1_1_1_2_1_1_1_1_1_1_1_1_1_1_2_1_1_1_1"/>
    <protectedRange sqref="BZ10" name="Range5_1_1_1_2_1_1_1_1_1_1_1_1_1_1_1_1_1_1_1_1_1_1_1_1_1_1_1_1_1"/>
    <protectedRange sqref="DJ12:DK12" name="Range5_8_1_1_1_1_1_1_1_1_1_1_1_1_1_1"/>
    <protectedRange sqref="V10 V14:V16 V12" name="Range4_1_1_1_1_1_1_1_1_1_1_1_2_1_1_1_1"/>
    <protectedRange sqref="AP13" name="Range4_3_1_1_2_1_1_2_1_1_1_1_1_1_1_1_1_1_1_1_1_1_1_1_1_1_1_1_1_1_1"/>
    <protectedRange sqref="DK13" name="Range5_9_1_1_1_1_1_1_1_1_1_1_1_1_1"/>
    <protectedRange sqref="DJ13" name="Range5_9_1_1_1_1_1_1_1_1_1_1_1"/>
    <protectedRange sqref="AK12 AK14:AK16" name="Range4_2_1_1_2_1_1_2_1_1_1_1_1_1_1_1_1_1_1_1_1_1_1_1_1_2_1_1_1_1_1"/>
    <protectedRange sqref="AU12 AU14:AU16" name="Range4_4_1_1_2_1_1_2_1_1_1_1_1_1_1_1_1_1_1_1_1_1_1_1_1_2_1_1_1_1_1"/>
    <protectedRange sqref="BZ15:BZ16 CC12 CC14:CC16" name="Range5_2_1_1_2_1_1_2_1_1_1_1_1_1_1_1_1_1_1_1_1_1_1_1_1_2_1_1_1_1_1"/>
    <protectedRange sqref="AA10:AB10 AB11:AB18 AG10:AG18" name="Range4_1_1_1_2_1_1_1_1_1_1_1_1_1_1_2_1_1_1_1_1_1_1_1_1_1_2_1_1_1_1_1"/>
    <protectedRange sqref="AP10:AQ10 AQ11:AQ18" name="Range4_3_1_1_2_1_1_1_1_1_1_1_1_1_1_2_1_1_1_1_1_1_1_1_1_1_2_1_1_1_1_1"/>
    <protectedRange sqref="BZ10" name="Range5_1_1_1_2_1_1_1_1_1_1_1_1_1_1_1_1_1_1_1_1_1_1_1_1_1_1_1_1_1_1"/>
    <protectedRange sqref="DJ10:DK10" name="Range5_3_1_1_1_1_1_1_1_1_1_1_1_1_1_1"/>
    <protectedRange sqref="DJ12:DK12" name="Range5_8_1_1_1_1_1_1_1_1_1_1_1_1_1_1_1"/>
    <protectedRange sqref="DJ15:DK15 DA15" name="Range5_12_1_1_1_1_1_1_1_1_1_1_1_1_1_1_1"/>
    <protectedRange sqref="V10 V14:V16 V12" name="Range4_1_1_1_1_1_1_1_1_1_1_1_2_1_1_1_1_1"/>
    <protectedRange sqref="AA13" name="Range4_1_1_1_2_1_1_2_1_1_1_1_1_1_1_1_1_1_1_1_1_1_1_1_1_1_1_1_1_1_1_1"/>
    <protectedRange sqref="AP13" name="Range4_3_1_1_2_1_1_2_1_1_1_1_1_1_1_1_1_1_1_1_1_1_1_1_1_1_1_1_1_1_1_1"/>
    <protectedRange sqref="BZ13" name="Range5_1_1_1_2_1_1_2_1_1_1_1_1_1_1_1_1_1_1_1_1_1_1_1_1_1_1_1_1_1_1_1_1"/>
    <protectedRange sqref="DK13" name="Range5_9_1_1_1_1_1_1_1_1_1_1_1_1_1_1"/>
    <protectedRange sqref="EF13:EG13" name="Range6_1_1_1_1_1_1_1_1_1_1_1_1_1_1_1_1"/>
    <protectedRange sqref="DJ13" name="Range5_9_1_1_1_1_1_1_1_1_1_1_1_1"/>
    <protectedRange sqref="AA12 AA14:AA15" name="Range4_1_1_1_2_1_1_2_1_1_1_1_1_1_1_1_1_1_1_1_1_1_1_1_1_2_1_1_1_1"/>
    <protectedRange sqref="AK12 AK14:AK16" name="Range4_2_1_1_2_1_1_2_1_1_1_1_1_1_1_1_1_1_1_1_1_1_1_1_1_2_1_1_1_1"/>
    <protectedRange sqref="AP12 AP14:AP16" name="Range4_3_1_1_2_1_1_2_1_1_1_1_1_1_1_1_1_1_1_1_1_1_1_1_1_2_1_1_1_1"/>
    <protectedRange sqref="AU12 AU14:AU16" name="Range4_4_1_1_2_1_1_2_1_1_1_1_1_1_1_1_1_1_1_1_1_1_1_1_1_2_1_1_1_1_2"/>
    <protectedRange sqref="BZ12 BZ14" name="Range5_1_1_1_2_1_1_2_1_1_1_1_1_1_1_1_1_1_1_1_1_1_1_1_1_2_1_1_1_1"/>
    <protectedRange sqref="BZ15:BZ16 CC12 CC14:CC16" name="Range5_2_1_1_2_1_1_2_1_1_1_1_1_1_1_1_1_1_1_1_1_1_1_1_1_2_1_1_1_1"/>
    <protectedRange sqref="W10:W18" name="Range4_5_1_2_1_1_1_1_1_1_1_1_1_1_2_1_1_1_1_1_1_1_1_1_1_2_1_1_1_1"/>
    <protectedRange sqref="AA10:AB10 AB11:AB18 AG10:AG18" name="Range4_1_1_1_2_1_1_1_1_1_1_1_1_1_1_2_1_1_1_1_1_1_1_1_1_1_2_1_1_1_1_2"/>
    <protectedRange sqref="AK10:AL10 AL11:AL18" name="Range4_2_1_1_2_1_1_1_1_1_1_1_1_1_1_2_1_1_1_1_1_1_1_1_1_1_2_1_1_1_1"/>
    <protectedRange sqref="AP10:AQ10 AQ11:AQ18" name="Range4_3_1_1_2_1_1_1_1_1_1_1_1_1_1_2_1_1_1_1_1_1_1_1_1_1_2_1_1_1_1"/>
    <protectedRange sqref="AU10:AV10 AV11:AV18" name="Range4_4_1_1_2_1_1_1_1_1_1_1_1_1_1_2_1_1_1_1_1_1_1_1_1_1_2_1_1_1_1"/>
    <protectedRange sqref="BZ10" name="Range5_1_1_1_2_1_1_1_1_1_1_1_1_1_1_1_1_1_1_1_1_1_1_1_1_1_1_1_1_1_2"/>
    <protectedRange sqref="CC10" name="Range5_2_1_1_2_1_1_1_1_1_1_1_1_1_1_1_1_1_1_1_1_1_1_1_1_1_1_1_1_1"/>
    <protectedRange sqref="DJ10:DK10" name="Range5_3_1_1_1_1_1_1_1_1_1_1_1_1_1"/>
    <protectedRange sqref="DJ11:DK11" name="Range5_7_1_1_1_1_1_1_1_1_1_1_1_1"/>
    <protectedRange sqref="DJ12:DK12" name="Range5_8_1_1_1_1_1_1_1_1_1_1_1_1_1_1_2"/>
    <protectedRange sqref="DJ14:DK14" name="Range5_11_1_1_1_1_1_1_1_1_1_1_1_1_1"/>
    <protectedRange sqref="DJ15:DK15 DA15" name="Range5_12_1_1_1_1_1_1_1_1_1_1_1_1_1_1"/>
    <protectedRange sqref="DJ16:DK16" name="Range5_14_1_1_1_1_1_1_1_1_1_1_1_1_1"/>
    <protectedRange sqref="V10 V14:V16 V12" name="Range4_1_1_1_1_1_1_1_1_1_1_1_2_1_1_1_1_2"/>
    <protectedRange sqref="EF10:EG11 EF14:EG17 EG12 EE17" name="Range6_1_1_1_1_1_1_1_1_1_2_1_1_1_1"/>
    <protectedRange sqref="AA13" name="Range4_1_1_1_2_1_1_2_1_1_1_1_1_1_1_1_1_1_1_1_1_1_1_1_1_1_1_1_1_1_1"/>
    <protectedRange sqref="AK13" name="Range4_2_1_1_2_1_1_2_1_1_1_1_1_1_1_1_1_1_1_1_1_1_1_1_1_1_1_1_1_1_1"/>
    <protectedRange sqref="AP13" name="Range4_3_1_1_2_1_1_2_1_1_1_1_1_1_1_1_1_1_1_1_1_1_1_1_1_1_1_1_1_1_1_2"/>
    <protectedRange sqref="AU13" name="Range4_4_1_1_2_1_1_2_1_1_1_1_1_1_1_1_1_1_1_1_1_1_1_1_1_1_1_1_1_1_1"/>
    <protectedRange sqref="BZ13" name="Range5_1_1_1_2_1_1_2_1_1_1_1_1_1_1_1_1_1_1_1_1_1_1_1_1_1_1_1_1_1_1_1"/>
    <protectedRange sqref="CC13" name="Range5_2_1_1_2_1_1_2_1_1_1_1_1_1_1_1_1_1_1_1_1_1_1_1_1_1_1_1_1_1_1"/>
    <protectedRange sqref="DK13" name="Range5_9_1_1_1_1_1_1_1_1_1_1_1_1_1_2"/>
    <protectedRange sqref="V13" name="Range4_1_1_1_1_1_1_1_1_1_1_1_1_1_1_1_1_1"/>
    <protectedRange sqref="EF13:EG13" name="Range6_1_1_1_1_1_1_1_1_1_1_1_1_1_1_1"/>
    <protectedRange sqref="AF10" name="Range4_1_1_1_2_1_1_1_1_1_1_1_1_1_1_1_1_1"/>
    <protectedRange sqref="DJ13" name="Range5_9_1_1_1_1_1_1_1_1_1_1_1_2"/>
    <protectedRange sqref="CC11" name="Range5_2_1_1_2_1_1_2_1_1_1_1_1_1_1_1_1_1_1_1_1_1_1_1_1_1"/>
  </protectedRanges>
  <mergeCells count="135">
    <mergeCell ref="C1:N1"/>
    <mergeCell ref="C2:N2"/>
    <mergeCell ref="T2:V2"/>
    <mergeCell ref="L3:O3"/>
    <mergeCell ref="O4:DJ4"/>
    <mergeCell ref="DO4:EF4"/>
    <mergeCell ref="O5:AZ5"/>
    <mergeCell ref="BA5:BO5"/>
    <mergeCell ref="BS5:CI5"/>
    <mergeCell ref="CJ5:CR5"/>
    <mergeCell ref="CS5:DA5"/>
    <mergeCell ref="DO5:DT5"/>
    <mergeCell ref="DX5:EF5"/>
    <mergeCell ref="O6:S6"/>
    <mergeCell ref="T6:X6"/>
    <mergeCell ref="Y6:AC6"/>
    <mergeCell ref="AD6:AH6"/>
    <mergeCell ref="AI6:AM6"/>
    <mergeCell ref="AN6:AR6"/>
    <mergeCell ref="AS6:AW6"/>
    <mergeCell ref="AX6:AZ6"/>
    <mergeCell ref="BA6:BC6"/>
    <mergeCell ref="BD6:BF6"/>
    <mergeCell ref="BG6:BI6"/>
    <mergeCell ref="BJ6:BL6"/>
    <mergeCell ref="BM6:BO6"/>
    <mergeCell ref="BS6:BW6"/>
    <mergeCell ref="BX6:BZ6"/>
    <mergeCell ref="CA6:CC6"/>
    <mergeCell ref="CD6:CF6"/>
    <mergeCell ref="CG6:CI6"/>
    <mergeCell ref="CJ6:CL6"/>
    <mergeCell ref="CM6:CO6"/>
    <mergeCell ref="CP6:CR6"/>
    <mergeCell ref="CS6:CU6"/>
    <mergeCell ref="CV6:CX6"/>
    <mergeCell ref="CY6:DA6"/>
    <mergeCell ref="DO6:DQ6"/>
    <mergeCell ref="DR6:DT6"/>
    <mergeCell ref="DX6:DZ6"/>
    <mergeCell ref="EA6:EC6"/>
    <mergeCell ref="ED6:EF6"/>
    <mergeCell ref="F7:I7"/>
    <mergeCell ref="K7:N7"/>
    <mergeCell ref="P7:S7"/>
    <mergeCell ref="U7:X7"/>
    <mergeCell ref="Z7:AC7"/>
    <mergeCell ref="AE7:AH7"/>
    <mergeCell ref="AJ7:AM7"/>
    <mergeCell ref="AO7:AR7"/>
    <mergeCell ref="AT7:AW7"/>
    <mergeCell ref="AY7:AZ7"/>
    <mergeCell ref="BB7:BC7"/>
    <mergeCell ref="BE7:BF7"/>
    <mergeCell ref="BH7:BI7"/>
    <mergeCell ref="BK7:BL7"/>
    <mergeCell ref="BN7:BO7"/>
    <mergeCell ref="BQ7:BR7"/>
    <mergeCell ref="BT7:BW7"/>
    <mergeCell ref="BY7:BZ7"/>
    <mergeCell ref="CB7:CC7"/>
    <mergeCell ref="CE7:CF7"/>
    <mergeCell ref="CH7:CI7"/>
    <mergeCell ref="CK7:CL7"/>
    <mergeCell ref="CN7:CO7"/>
    <mergeCell ref="CQ7:CR7"/>
    <mergeCell ref="CT7:CU7"/>
    <mergeCell ref="CW7:CX7"/>
    <mergeCell ref="CZ7:DA7"/>
    <mergeCell ref="DC7:DD7"/>
    <mergeCell ref="DF7:DG7"/>
    <mergeCell ref="DI7:DJ7"/>
    <mergeCell ref="DM7:DN7"/>
    <mergeCell ref="DP7:DQ7"/>
    <mergeCell ref="DS7:DT7"/>
    <mergeCell ref="DV7:DW7"/>
    <mergeCell ref="DY7:DZ7"/>
    <mergeCell ref="EB7:EC7"/>
    <mergeCell ref="EE7:EF7"/>
    <mergeCell ref="EI7:EJ7"/>
    <mergeCell ref="A4:A8"/>
    <mergeCell ref="B4:B8"/>
    <mergeCell ref="C4:C8"/>
    <mergeCell ref="D4:D8"/>
    <mergeCell ref="E7:E8"/>
    <mergeCell ref="J7:J8"/>
    <mergeCell ref="O7:O8"/>
    <mergeCell ref="T7:T8"/>
    <mergeCell ref="Y7:Y8"/>
    <mergeCell ref="AD7:AD8"/>
    <mergeCell ref="AI7:AI8"/>
    <mergeCell ref="AN7:AN8"/>
    <mergeCell ref="AS7:AS8"/>
    <mergeCell ref="AX7:AX8"/>
    <mergeCell ref="BA7:BA8"/>
    <mergeCell ref="BD7:BD8"/>
    <mergeCell ref="BG7:BG8"/>
    <mergeCell ref="BJ7:BJ8"/>
    <mergeCell ref="BM7:BM8"/>
    <mergeCell ref="BP7:BP8"/>
    <mergeCell ref="BS7:BS8"/>
    <mergeCell ref="BX7:BX8"/>
    <mergeCell ref="CA7:CA8"/>
    <mergeCell ref="CD7:CD8"/>
    <mergeCell ref="CG7:CG8"/>
    <mergeCell ref="CJ7:CJ8"/>
    <mergeCell ref="CM7:CM8"/>
    <mergeCell ref="CP7:CP8"/>
    <mergeCell ref="CS7:CS8"/>
    <mergeCell ref="CV7:CV8"/>
    <mergeCell ref="CY7:CY8"/>
    <mergeCell ref="DB7:DB8"/>
    <mergeCell ref="DE7:DE8"/>
    <mergeCell ref="DH7:DH8"/>
    <mergeCell ref="DK4:DK6"/>
    <mergeCell ref="DK7:DK8"/>
    <mergeCell ref="DL7:DL8"/>
    <mergeCell ref="DO7:DO8"/>
    <mergeCell ref="DR7:DR8"/>
    <mergeCell ref="DU7:DU8"/>
    <mergeCell ref="DX7:DX8"/>
    <mergeCell ref="EA7:EA8"/>
    <mergeCell ref="ED7:ED8"/>
    <mergeCell ref="EG4:EG6"/>
    <mergeCell ref="EG7:EG8"/>
    <mergeCell ref="EH7:EH8"/>
    <mergeCell ref="E4:I6"/>
    <mergeCell ref="J4:N6"/>
    <mergeCell ref="DL4:DN6"/>
    <mergeCell ref="EH4:EJ6"/>
    <mergeCell ref="BP5:BR6"/>
    <mergeCell ref="DU5:DW6"/>
    <mergeCell ref="DB5:DD6"/>
    <mergeCell ref="DE5:DG6"/>
    <mergeCell ref="DH5:DJ6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4_1_1_2_1_1_2_1_1_1_1_1_1_1_1_1_1_1_1_1_1_1_1_1_2_1_1_1_1" rangeCreator="" othersAccessPermission="edit"/>
    <arrUserId title="Range4_1_1_1_2_1_1_1_1_1_1_1_1_1_1_2_1_1_1_1_1_1_1_1_1_1_2_1_1_1_1" rangeCreator="" othersAccessPermission="edit"/>
    <arrUserId title="Range5_1_1_1_2_1_1_1_1_1_1_1_1_1_1_1_1_1_1_1_1_1_1_1_1_1_1_1_1_1" rangeCreator="" othersAccessPermission="edit"/>
    <arrUserId title="Range5_8_1_1_1_1_1_1_1_1_1_1_1_1_1_1" rangeCreator="" othersAccessPermission="edit"/>
    <arrUserId title="Range4_1_1_1_1_1_1_1_1_1_1_1_2_1_1_1_1" rangeCreator="" othersAccessPermission="edit"/>
    <arrUserId title="Range4_3_1_1_2_1_1_2_1_1_1_1_1_1_1_1_1_1_1_1_1_1_1_1_1_1_1_1_1_1_1" rangeCreator="" othersAccessPermission="edit"/>
    <arrUserId title="Range5_9_1_1_1_1_1_1_1_1_1_1_1_1_1" rangeCreator="" othersAccessPermission="edit"/>
    <arrUserId title="Range5_9_1_1_1_1_1_1_1_1_1_1_1" rangeCreator="" othersAccessPermission="edit"/>
    <arrUserId title="Range4_2_1_1_2_1_1_2_1_1_1_1_1_1_1_1_1_1_1_1_1_1_1_1_1_2_1_1_1_1_1" rangeCreator="" othersAccessPermission="edit"/>
    <arrUserId title="Range4_4_1_1_2_1_1_2_1_1_1_1_1_1_1_1_1_1_1_1_1_1_1_1_1_2_1_1_1_1_1" rangeCreator="" othersAccessPermission="edit"/>
    <arrUserId title="Range5_2_1_1_2_1_1_2_1_1_1_1_1_1_1_1_1_1_1_1_1_1_1_1_1_2_1_1_1_1_1" rangeCreator="" othersAccessPermission="edit"/>
    <arrUserId title="Range4_1_1_1_2_1_1_1_1_1_1_1_1_1_1_2_1_1_1_1_1_1_1_1_1_1_2_1_1_1_1_1" rangeCreator="" othersAccessPermission="edit"/>
    <arrUserId title="Range4_3_1_1_2_1_1_1_1_1_1_1_1_1_1_2_1_1_1_1_1_1_1_1_1_1_2_1_1_1_1_1" rangeCreator="" othersAccessPermission="edit"/>
    <arrUserId title="Range5_1_1_1_2_1_1_1_1_1_1_1_1_1_1_1_1_1_1_1_1_1_1_1_1_1_1_1_1_1_1" rangeCreator="" othersAccessPermission="edit"/>
    <arrUserId title="Range5_3_1_1_1_1_1_1_1_1_1_1_1_1_1_1" rangeCreator="" othersAccessPermission="edit"/>
    <arrUserId title="Range5_8_1_1_1_1_1_1_1_1_1_1_1_1_1_1_1" rangeCreator="" othersAccessPermission="edit"/>
    <arrUserId title="Range5_12_1_1_1_1_1_1_1_1_1_1_1_1_1_1_1" rangeCreator="" othersAccessPermission="edit"/>
    <arrUserId title="Range4_1_1_1_1_1_1_1_1_1_1_1_2_1_1_1_1_1" rangeCreator="" othersAccessPermission="edit"/>
    <arrUserId title="Range4_1_1_1_2_1_1_2_1_1_1_1_1_1_1_1_1_1_1_1_1_1_1_1_1_1_1_1_1_1_1_1" rangeCreator="" othersAccessPermission="edit"/>
    <arrUserId title="Range4_3_1_1_2_1_1_2_1_1_1_1_1_1_1_1_1_1_1_1_1_1_1_1_1_1_1_1_1_1_1_1" rangeCreator="" othersAccessPermission="edit"/>
    <arrUserId title="Range5_1_1_1_2_1_1_2_1_1_1_1_1_1_1_1_1_1_1_1_1_1_1_1_1_1_1_1_1_1_1_1_1" rangeCreator="" othersAccessPermission="edit"/>
    <arrUserId title="Range5_9_1_1_1_1_1_1_1_1_1_1_1_1_1_1" rangeCreator="" othersAccessPermission="edit"/>
    <arrUserId title="Range6_1_1_1_1_1_1_1_1_1_1_1_1_1_1_1_1" rangeCreator="" othersAccessPermission="edit"/>
    <arrUserId title="Range5_9_1_1_1_1_1_1_1_1_1_1_1_1" rangeCreator="" othersAccessPermission="edit"/>
    <arrUserId title="Range4_1_1_1_2_1_1_2_1_1_1_1_1_1_1_1_1_1_1_1_1_1_1_1_1_2_1_1_1_1" rangeCreator="" othersAccessPermission="edit"/>
    <arrUserId title="Range4_2_1_1_2_1_1_2_1_1_1_1_1_1_1_1_1_1_1_1_1_1_1_1_1_2_1_1_1_1" rangeCreator="" othersAccessPermission="edit"/>
    <arrUserId title="Range4_3_1_1_2_1_1_2_1_1_1_1_1_1_1_1_1_1_1_1_1_1_1_1_1_2_1_1_1_1" rangeCreator="" othersAccessPermission="edit"/>
    <arrUserId title="Range4_4_1_1_2_1_1_2_1_1_1_1_1_1_1_1_1_1_1_1_1_1_1_1_1_2_1_1_1_1_2" rangeCreator="" othersAccessPermission="edit"/>
    <arrUserId title="Range5_1_1_1_2_1_1_2_1_1_1_1_1_1_1_1_1_1_1_1_1_1_1_1_1_2_1_1_1_1" rangeCreator="" othersAccessPermission="edit"/>
    <arrUserId title="Range5_2_1_1_2_1_1_2_1_1_1_1_1_1_1_1_1_1_1_1_1_1_1_1_1_2_1_1_1_1" rangeCreator="" othersAccessPermission="edit"/>
    <arrUserId title="Range4_5_1_2_1_1_1_1_1_1_1_1_1_1_2_1_1_1_1_1_1_1_1_1_1_2_1_1_1_1" rangeCreator="" othersAccessPermission="edit"/>
    <arrUserId title="Range4_1_1_1_2_1_1_1_1_1_1_1_1_1_1_2_1_1_1_1_1_1_1_1_1_1_2_1_1_1_1_2" rangeCreator="" othersAccessPermission="edit"/>
    <arrUserId title="Range4_2_1_1_2_1_1_1_1_1_1_1_1_1_1_2_1_1_1_1_1_1_1_1_1_1_2_1_1_1_1" rangeCreator="" othersAccessPermission="edit"/>
    <arrUserId title="Range4_3_1_1_2_1_1_1_1_1_1_1_1_1_1_2_1_1_1_1_1_1_1_1_1_1_2_1_1_1_1" rangeCreator="" othersAccessPermission="edit"/>
    <arrUserId title="Range4_4_1_1_2_1_1_1_1_1_1_1_1_1_1_2_1_1_1_1_1_1_1_1_1_1_2_1_1_1_1" rangeCreator="" othersAccessPermission="edit"/>
    <arrUserId title="Range5_1_1_1_2_1_1_1_1_1_1_1_1_1_1_1_1_1_1_1_1_1_1_1_1_1_1_1_1_1_2" rangeCreator="" othersAccessPermission="edit"/>
    <arrUserId title="Range5_2_1_1_2_1_1_1_1_1_1_1_1_1_1_1_1_1_1_1_1_1_1_1_1_1_1_1_1_1" rangeCreator="" othersAccessPermission="edit"/>
    <arrUserId title="Range5_3_1_1_1_1_1_1_1_1_1_1_1_1_1" rangeCreator="" othersAccessPermission="edit"/>
    <arrUserId title="Range5_7_1_1_1_1_1_1_1_1_1_1_1_1" rangeCreator="" othersAccessPermission="edit"/>
    <arrUserId title="Range5_8_1_1_1_1_1_1_1_1_1_1_1_1_1_1_2" rangeCreator="" othersAccessPermission="edit"/>
    <arrUserId title="Range5_11_1_1_1_1_1_1_1_1_1_1_1_1_1" rangeCreator="" othersAccessPermission="edit"/>
    <arrUserId title="Range5_12_1_1_1_1_1_1_1_1_1_1_1_1_1_1" rangeCreator="" othersAccessPermission="edit"/>
    <arrUserId title="Range5_14_1_1_1_1_1_1_1_1_1_1_1_1_1" rangeCreator="" othersAccessPermission="edit"/>
    <arrUserId title="Range4_1_1_1_1_1_1_1_1_1_1_1_2_1_1_1_1_2" rangeCreator="" othersAccessPermission="edit"/>
    <arrUserId title="Range6_1_1_1_1_1_1_1_1_1_2_1_1_1_1" rangeCreator="" othersAccessPermission="edit"/>
    <arrUserId title="Range4_1_1_1_2_1_1_2_1_1_1_1_1_1_1_1_1_1_1_1_1_1_1_1_1_1_1_1_1_1_1" rangeCreator="" othersAccessPermission="edit"/>
    <arrUserId title="Range4_2_1_1_2_1_1_2_1_1_1_1_1_1_1_1_1_1_1_1_1_1_1_1_1_1_1_1_1_1_1" rangeCreator="" othersAccessPermission="edit"/>
    <arrUserId title="Range4_3_1_1_2_1_1_2_1_1_1_1_1_1_1_1_1_1_1_1_1_1_1_1_1_1_1_1_1_1_1_2" rangeCreator="" othersAccessPermission="edit"/>
    <arrUserId title="Range4_4_1_1_2_1_1_2_1_1_1_1_1_1_1_1_1_1_1_1_1_1_1_1_1_1_1_1_1_1_1" rangeCreator="" othersAccessPermission="edit"/>
    <arrUserId title="Range5_1_1_1_2_1_1_2_1_1_1_1_1_1_1_1_1_1_1_1_1_1_1_1_1_1_1_1_1_1_1_1" rangeCreator="" othersAccessPermission="edit"/>
    <arrUserId title="Range5_2_1_1_2_1_1_2_1_1_1_1_1_1_1_1_1_1_1_1_1_1_1_1_1_1_1_1_1_1_1" rangeCreator="" othersAccessPermission="edit"/>
    <arrUserId title="Range5_9_1_1_1_1_1_1_1_1_1_1_1_1_1_2" rangeCreator="" othersAccessPermission="edit"/>
    <arrUserId title="Range4_1_1_1_1_1_1_1_1_1_1_1_1_1_1_1_1_1" rangeCreator="" othersAccessPermission="edit"/>
    <arrUserId title="Range6_1_1_1_1_1_1_1_1_1_1_1_1_1_1_1" rangeCreator="" othersAccessPermission="edit"/>
    <arrUserId title="Range4_1_1_1_2_1_1_1_1_1_1_1_1_1_1_1_1_1" rangeCreator="" othersAccessPermission="edit"/>
    <arrUserId title="Range5_9_1_1_1_1_1_1_1_1_1_1_1_2" rangeCreator="" othersAccessPermission="edit"/>
    <arrUserId title="Range5_2_1_1_2_1_1_2_1_1_1_1_1_1_1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2024-12-11T05:41:31Z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E4D0A10730C24041AD65F3B3C0E1E3C6_12</vt:lpwstr>
  </property>
  <property fmtid="{D5CDD505-2E9C-101B-9397-08002B2CF9AE}" pid="3" name="KSOProductBuildVer">
    <vt:lpwstr>1049-12.2.0.19307</vt:lpwstr>
  </property>
</Properties>
</file>